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ejCarPC\Desktop\"/>
    </mc:Choice>
  </mc:AlternateContent>
  <xr:revisionPtr revIDLastSave="0" documentId="13_ncr:1_{6EA96F82-37C5-4BC1-B63B-E942AA16421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Print_Area" localSheetId="1">' Račun prihoda i rashoda'!$B$1:$I$60</definedName>
    <definedName name="_xlnm.Print_Area" localSheetId="0">SAŽETAK!$B$1:$L$27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9" i="7" l="1"/>
  <c r="I100" i="7"/>
  <c r="I101" i="7"/>
  <c r="H49" i="3"/>
  <c r="I49" i="3"/>
  <c r="H17" i="5"/>
  <c r="G207" i="7"/>
  <c r="G213" i="7"/>
  <c r="H213" i="7"/>
  <c r="F213" i="7"/>
  <c r="I214" i="7"/>
  <c r="G46" i="7"/>
  <c r="F46" i="7"/>
  <c r="F275" i="7"/>
  <c r="F271" i="7"/>
  <c r="F267" i="7"/>
  <c r="F263" i="7"/>
  <c r="F256" i="7"/>
  <c r="F252" i="7"/>
  <c r="F248" i="7"/>
  <c r="F242" i="7"/>
  <c r="F240" i="7"/>
  <c r="F232" i="7"/>
  <c r="F230" i="7"/>
  <c r="F223" i="7"/>
  <c r="F221" i="7"/>
  <c r="F216" i="7"/>
  <c r="F215" i="7" s="1"/>
  <c r="F211" i="7"/>
  <c r="F207" i="7"/>
  <c r="F203" i="7"/>
  <c r="F202" i="7" s="1"/>
  <c r="F199" i="7"/>
  <c r="F192" i="7"/>
  <c r="F188" i="7"/>
  <c r="F183" i="7"/>
  <c r="F181" i="7"/>
  <c r="F176" i="7"/>
  <c r="F171" i="7"/>
  <c r="F168" i="7"/>
  <c r="F166" i="7"/>
  <c r="F161" i="7"/>
  <c r="F160" i="7" s="1"/>
  <c r="F157" i="7"/>
  <c r="F150" i="7"/>
  <c r="F141" i="7"/>
  <c r="F140" i="7" s="1"/>
  <c r="F139" i="7" s="1"/>
  <c r="F133" i="7"/>
  <c r="F132" i="7" s="1"/>
  <c r="F129" i="7"/>
  <c r="F128" i="7" s="1"/>
  <c r="F124" i="7"/>
  <c r="F123" i="7" s="1"/>
  <c r="F119" i="7"/>
  <c r="F118" i="7" s="1"/>
  <c r="F115" i="7"/>
  <c r="F113" i="7"/>
  <c r="F104" i="7"/>
  <c r="F94" i="7"/>
  <c r="F90" i="7"/>
  <c r="F84" i="7"/>
  <c r="F76" i="7"/>
  <c r="F71" i="7"/>
  <c r="F69" i="7"/>
  <c r="F67" i="7"/>
  <c r="F53" i="7"/>
  <c r="F51" i="7"/>
  <c r="F43" i="7"/>
  <c r="F22" i="7"/>
  <c r="F18" i="7"/>
  <c r="G275" i="7"/>
  <c r="G271" i="7"/>
  <c r="G267" i="7"/>
  <c r="G263" i="7"/>
  <c r="G256" i="7"/>
  <c r="G252" i="7"/>
  <c r="G248" i="7"/>
  <c r="G242" i="7"/>
  <c r="G240" i="7"/>
  <c r="G232" i="7"/>
  <c r="G230" i="7"/>
  <c r="G223" i="7"/>
  <c r="G221" i="7"/>
  <c r="G216" i="7"/>
  <c r="G215" i="7"/>
  <c r="G211" i="7"/>
  <c r="G203" i="7"/>
  <c r="G202" i="7" s="1"/>
  <c r="G199" i="7"/>
  <c r="G192" i="7"/>
  <c r="G188" i="7"/>
  <c r="G183" i="7"/>
  <c r="G181" i="7"/>
  <c r="G176" i="7"/>
  <c r="G171" i="7"/>
  <c r="G168" i="7"/>
  <c r="G166" i="7"/>
  <c r="G161" i="7"/>
  <c r="G157" i="7"/>
  <c r="G150" i="7"/>
  <c r="G141" i="7"/>
  <c r="G133" i="7"/>
  <c r="G132" i="7" s="1"/>
  <c r="G129" i="7"/>
  <c r="G128" i="7" s="1"/>
  <c r="G124" i="7"/>
  <c r="G123" i="7" s="1"/>
  <c r="G119" i="7"/>
  <c r="G118" i="7"/>
  <c r="G115" i="7"/>
  <c r="G113" i="7"/>
  <c r="G104" i="7"/>
  <c r="G94" i="7"/>
  <c r="G90" i="7"/>
  <c r="G89" i="7" s="1"/>
  <c r="G84" i="7"/>
  <c r="G76" i="7"/>
  <c r="G71" i="7"/>
  <c r="G69" i="7"/>
  <c r="G67" i="7"/>
  <c r="G53" i="7"/>
  <c r="G51" i="7"/>
  <c r="G43" i="7"/>
  <c r="G22" i="7"/>
  <c r="G18" i="7"/>
  <c r="F50" i="7" l="1"/>
  <c r="F170" i="7"/>
  <c r="G191" i="7"/>
  <c r="G190" i="7" s="1"/>
  <c r="F220" i="7"/>
  <c r="F239" i="7"/>
  <c r="F238" i="7" s="1"/>
  <c r="G75" i="7"/>
  <c r="G74" i="7" s="1"/>
  <c r="F206" i="7"/>
  <c r="G170" i="7"/>
  <c r="I213" i="7"/>
  <c r="G206" i="7"/>
  <c r="G205" i="7" s="1"/>
  <c r="F89" i="7"/>
  <c r="F10" i="7" s="1"/>
  <c r="G239" i="7"/>
  <c r="G238" i="7" s="1"/>
  <c r="F122" i="7"/>
  <c r="G50" i="7"/>
  <c r="G180" i="7"/>
  <c r="G179" i="7" s="1"/>
  <c r="F229" i="7"/>
  <c r="F219" i="7" s="1"/>
  <c r="F266" i="7"/>
  <c r="F265" i="7" s="1"/>
  <c r="G122" i="7"/>
  <c r="F17" i="7"/>
  <c r="F16" i="7" s="1"/>
  <c r="G229" i="7"/>
  <c r="F12" i="7"/>
  <c r="F180" i="7"/>
  <c r="F179" i="7" s="1"/>
  <c r="F251" i="7"/>
  <c r="G251" i="7"/>
  <c r="G266" i="7"/>
  <c r="G265" i="7" s="1"/>
  <c r="G17" i="7"/>
  <c r="G220" i="7"/>
  <c r="F75" i="7"/>
  <c r="F159" i="7"/>
  <c r="G103" i="7"/>
  <c r="G102" i="7" s="1"/>
  <c r="F103" i="7"/>
  <c r="F102" i="7" s="1"/>
  <c r="G140" i="7"/>
  <c r="G139" i="7" s="1"/>
  <c r="G160" i="7"/>
  <c r="G159" i="7" s="1"/>
  <c r="F191" i="7"/>
  <c r="F190" i="7" s="1"/>
  <c r="F205" i="7"/>
  <c r="F19" i="5"/>
  <c r="D19" i="5"/>
  <c r="C19" i="5"/>
  <c r="F13" i="5"/>
  <c r="E13" i="5"/>
  <c r="D13" i="5"/>
  <c r="I276" i="7"/>
  <c r="H275" i="7"/>
  <c r="I275" i="7" s="1"/>
  <c r="H271" i="7"/>
  <c r="I271" i="7" s="1"/>
  <c r="I272" i="7"/>
  <c r="H267" i="7"/>
  <c r="I268" i="7"/>
  <c r="I274" i="7"/>
  <c r="I273" i="7"/>
  <c r="I269" i="7"/>
  <c r="H263" i="7"/>
  <c r="H256" i="7"/>
  <c r="H252" i="7"/>
  <c r="H242" i="7"/>
  <c r="H248" i="7"/>
  <c r="I248" i="7" s="1"/>
  <c r="H240" i="7"/>
  <c r="I249" i="7"/>
  <c r="I247" i="7"/>
  <c r="I246" i="7"/>
  <c r="I245" i="7"/>
  <c r="I244" i="7"/>
  <c r="I243" i="7"/>
  <c r="I241" i="7"/>
  <c r="H232" i="7"/>
  <c r="H230" i="7"/>
  <c r="H223" i="7"/>
  <c r="H221" i="7"/>
  <c r="H216" i="7"/>
  <c r="H215" i="7" s="1"/>
  <c r="H211" i="7"/>
  <c r="H207" i="7"/>
  <c r="H203" i="7"/>
  <c r="H202" i="7" s="1"/>
  <c r="H199" i="7"/>
  <c r="I201" i="7"/>
  <c r="H192" i="7"/>
  <c r="I189" i="7"/>
  <c r="H188" i="7"/>
  <c r="H183" i="7"/>
  <c r="H181" i="7"/>
  <c r="I187" i="7"/>
  <c r="I186" i="7"/>
  <c r="I185" i="7"/>
  <c r="I184" i="7"/>
  <c r="I182" i="7"/>
  <c r="H171" i="7"/>
  <c r="H176" i="7"/>
  <c r="I173" i="7"/>
  <c r="H168" i="7"/>
  <c r="H166" i="7"/>
  <c r="H161" i="7"/>
  <c r="H150" i="7"/>
  <c r="H157" i="7"/>
  <c r="I155" i="7"/>
  <c r="I153" i="7"/>
  <c r="I152" i="7"/>
  <c r="H141" i="7"/>
  <c r="I142" i="7"/>
  <c r="H133" i="7"/>
  <c r="H132" i="7" s="1"/>
  <c r="I134" i="7"/>
  <c r="I135" i="7"/>
  <c r="H129" i="7"/>
  <c r="H128" i="7" s="1"/>
  <c r="H124" i="7"/>
  <c r="H123" i="7" s="1"/>
  <c r="H119" i="7"/>
  <c r="H118" i="7" s="1"/>
  <c r="H115" i="7"/>
  <c r="I117" i="7"/>
  <c r="H113" i="7"/>
  <c r="H104" i="7"/>
  <c r="H94" i="7"/>
  <c r="I96" i="7"/>
  <c r="H90" i="7"/>
  <c r="H84" i="7"/>
  <c r="I85" i="7"/>
  <c r="H76" i="7"/>
  <c r="I82" i="7"/>
  <c r="H71" i="7"/>
  <c r="I73" i="7"/>
  <c r="H69" i="7"/>
  <c r="H67" i="7"/>
  <c r="H53" i="7"/>
  <c r="I61" i="7"/>
  <c r="I60" i="7"/>
  <c r="I58" i="7"/>
  <c r="I57" i="7"/>
  <c r="I56" i="7"/>
  <c r="H51" i="7"/>
  <c r="I49" i="7"/>
  <c r="H46" i="7"/>
  <c r="H43" i="7"/>
  <c r="H22" i="7"/>
  <c r="I25" i="7"/>
  <c r="H18" i="7"/>
  <c r="G47" i="3"/>
  <c r="L57" i="3"/>
  <c r="H50" i="3"/>
  <c r="L36" i="3"/>
  <c r="K36" i="3"/>
  <c r="L35" i="3"/>
  <c r="K35" i="3"/>
  <c r="K34" i="3"/>
  <c r="K33" i="3"/>
  <c r="L32" i="3"/>
  <c r="K32" i="3"/>
  <c r="L30" i="3"/>
  <c r="K30" i="3"/>
  <c r="K28" i="3"/>
  <c r="L27" i="3"/>
  <c r="K27" i="3"/>
  <c r="L25" i="3"/>
  <c r="K25" i="3"/>
  <c r="L24" i="3"/>
  <c r="K23" i="3"/>
  <c r="L22" i="3"/>
  <c r="K17" i="3"/>
  <c r="L16" i="3"/>
  <c r="K15" i="3"/>
  <c r="L14" i="3"/>
  <c r="L114" i="3"/>
  <c r="I50" i="3"/>
  <c r="L50" i="3" s="1"/>
  <c r="K123" i="3"/>
  <c r="K122" i="3"/>
  <c r="L121" i="3"/>
  <c r="L120" i="3"/>
  <c r="L119" i="3"/>
  <c r="K119" i="3"/>
  <c r="L118" i="3"/>
  <c r="L117" i="3"/>
  <c r="K116" i="3"/>
  <c r="K115" i="3"/>
  <c r="L113" i="3"/>
  <c r="K113" i="3"/>
  <c r="L112" i="3"/>
  <c r="K112" i="3"/>
  <c r="L111" i="3"/>
  <c r="K111" i="3"/>
  <c r="L110" i="3"/>
  <c r="K110" i="3"/>
  <c r="L108" i="3"/>
  <c r="K108" i="3"/>
  <c r="L107" i="3"/>
  <c r="K107" i="3"/>
  <c r="L106" i="3"/>
  <c r="K106" i="3"/>
  <c r="L105" i="3"/>
  <c r="K105" i="3"/>
  <c r="K104" i="3"/>
  <c r="K103" i="3"/>
  <c r="L102" i="3"/>
  <c r="K102" i="3"/>
  <c r="K100" i="3"/>
  <c r="L99" i="3"/>
  <c r="K99" i="3"/>
  <c r="L97" i="3"/>
  <c r="K97" i="3"/>
  <c r="L96" i="3"/>
  <c r="K96" i="3"/>
  <c r="L94" i="3"/>
  <c r="K94" i="3"/>
  <c r="L93" i="3"/>
  <c r="K93" i="3"/>
  <c r="L92" i="3"/>
  <c r="K92" i="3"/>
  <c r="L91" i="3"/>
  <c r="K91" i="3"/>
  <c r="L90" i="3"/>
  <c r="K90" i="3"/>
  <c r="L89" i="3"/>
  <c r="K89" i="3"/>
  <c r="L88" i="3"/>
  <c r="K88" i="3"/>
  <c r="L87" i="3"/>
  <c r="K87" i="3"/>
  <c r="L85" i="3"/>
  <c r="K85" i="3"/>
  <c r="L84" i="3"/>
  <c r="K84" i="3"/>
  <c r="L83" i="3"/>
  <c r="K83" i="3"/>
  <c r="L82" i="3"/>
  <c r="K82" i="3"/>
  <c r="L81" i="3"/>
  <c r="K81" i="3"/>
  <c r="L80" i="3"/>
  <c r="K80" i="3"/>
  <c r="L79" i="3"/>
  <c r="K79" i="3"/>
  <c r="L78" i="3"/>
  <c r="K78" i="3"/>
  <c r="L77" i="3"/>
  <c r="K77" i="3"/>
  <c r="L76" i="3"/>
  <c r="K76" i="3"/>
  <c r="L75" i="3"/>
  <c r="K75" i="3"/>
  <c r="L74" i="3"/>
  <c r="K74" i="3"/>
  <c r="L73" i="3"/>
  <c r="K73" i="3"/>
  <c r="L72" i="3"/>
  <c r="K72" i="3"/>
  <c r="L71" i="3"/>
  <c r="K71" i="3"/>
  <c r="L70" i="3"/>
  <c r="K70" i="3"/>
  <c r="L69" i="3"/>
  <c r="K69" i="3"/>
  <c r="L68" i="3"/>
  <c r="K68" i="3"/>
  <c r="L67" i="3"/>
  <c r="K67" i="3"/>
  <c r="L66" i="3"/>
  <c r="K66" i="3"/>
  <c r="L65" i="3"/>
  <c r="K65" i="3"/>
  <c r="L64" i="3"/>
  <c r="K64" i="3"/>
  <c r="K63" i="3"/>
  <c r="L62" i="3"/>
  <c r="K62" i="3"/>
  <c r="L61" i="3"/>
  <c r="K61" i="3"/>
  <c r="L60" i="3"/>
  <c r="K60" i="3"/>
  <c r="L59" i="3"/>
  <c r="K59" i="3"/>
  <c r="L58" i="3"/>
  <c r="K58" i="3"/>
  <c r="L56" i="3"/>
  <c r="K56" i="3"/>
  <c r="L55" i="3"/>
  <c r="K55" i="3"/>
  <c r="L54" i="3"/>
  <c r="K54" i="3"/>
  <c r="L52" i="3"/>
  <c r="K52" i="3"/>
  <c r="L51" i="3"/>
  <c r="K51" i="3"/>
  <c r="K50" i="3"/>
  <c r="L49" i="3"/>
  <c r="K49" i="3"/>
  <c r="L48" i="3"/>
  <c r="K48" i="3"/>
  <c r="K47" i="3"/>
  <c r="J34" i="3"/>
  <c r="J33" i="3"/>
  <c r="J13" i="3"/>
  <c r="L13" i="3" s="1"/>
  <c r="J23" i="3"/>
  <c r="J26" i="3"/>
  <c r="L26" i="3" s="1"/>
  <c r="J30" i="3"/>
  <c r="J29" i="3" s="1"/>
  <c r="I34" i="3"/>
  <c r="I33" i="3" s="1"/>
  <c r="G10" i="3"/>
  <c r="I30" i="3"/>
  <c r="I29" i="3"/>
  <c r="I26" i="3"/>
  <c r="I23" i="3"/>
  <c r="L23" i="3" s="1"/>
  <c r="I21" i="3"/>
  <c r="L21" i="3" s="1"/>
  <c r="I15" i="3"/>
  <c r="I12" i="3" s="1"/>
  <c r="I13" i="3"/>
  <c r="G11" i="3"/>
  <c r="J26" i="1"/>
  <c r="F74" i="7" l="1"/>
  <c r="F11" i="7"/>
  <c r="G219" i="7"/>
  <c r="G11" i="7"/>
  <c r="H266" i="7"/>
  <c r="H265" i="7" s="1"/>
  <c r="H229" i="7"/>
  <c r="H206" i="7"/>
  <c r="H205" i="7" s="1"/>
  <c r="G250" i="7"/>
  <c r="G13" i="7"/>
  <c r="G16" i="7"/>
  <c r="G9" i="7"/>
  <c r="F250" i="7"/>
  <c r="F13" i="7"/>
  <c r="G12" i="7"/>
  <c r="G10" i="7"/>
  <c r="F9" i="7"/>
  <c r="F8" i="7" s="1"/>
  <c r="F15" i="7" s="1"/>
  <c r="I266" i="7"/>
  <c r="I181" i="7"/>
  <c r="I242" i="7"/>
  <c r="H251" i="7"/>
  <c r="H250" i="7" s="1"/>
  <c r="I267" i="7"/>
  <c r="I270" i="7"/>
  <c r="I240" i="7"/>
  <c r="H220" i="7"/>
  <c r="H219" i="7" s="1"/>
  <c r="H239" i="7"/>
  <c r="H191" i="7"/>
  <c r="H190" i="7" s="1"/>
  <c r="H180" i="7"/>
  <c r="H179" i="7" s="1"/>
  <c r="I180" i="7"/>
  <c r="I188" i="7"/>
  <c r="I183" i="7"/>
  <c r="H170" i="7"/>
  <c r="H160" i="7"/>
  <c r="H140" i="7"/>
  <c r="H139" i="7" s="1"/>
  <c r="H103" i="7"/>
  <c r="H102" i="7" s="1"/>
  <c r="H122" i="7"/>
  <c r="I132" i="7"/>
  <c r="I133" i="7"/>
  <c r="H89" i="7"/>
  <c r="H75" i="7"/>
  <c r="H50" i="7"/>
  <c r="H17" i="7"/>
  <c r="K57" i="3"/>
  <c r="L29" i="3"/>
  <c r="K29" i="3"/>
  <c r="L15" i="3"/>
  <c r="I11" i="3"/>
  <c r="I10" i="3" s="1"/>
  <c r="L33" i="3"/>
  <c r="L34" i="3"/>
  <c r="J12" i="3"/>
  <c r="K26" i="3"/>
  <c r="L47" i="3"/>
  <c r="H30" i="3"/>
  <c r="H29" i="3" s="1"/>
  <c r="H34" i="3"/>
  <c r="H33" i="3" s="1"/>
  <c r="H21" i="3"/>
  <c r="H15" i="3"/>
  <c r="H26" i="3"/>
  <c r="H23" i="3"/>
  <c r="H13" i="3"/>
  <c r="H12" i="3" s="1"/>
  <c r="H16" i="7" l="1"/>
  <c r="H159" i="7"/>
  <c r="G8" i="7"/>
  <c r="F14" i="7"/>
  <c r="I239" i="7"/>
  <c r="H238" i="7"/>
  <c r="H74" i="7"/>
  <c r="L12" i="3"/>
  <c r="K12" i="3"/>
  <c r="H11" i="3"/>
  <c r="H10" i="3" s="1"/>
  <c r="J11" i="3"/>
  <c r="G15" i="7" l="1"/>
  <c r="G14" i="7"/>
  <c r="J10" i="3"/>
  <c r="L11" i="3"/>
  <c r="K11" i="3"/>
  <c r="L26" i="1"/>
  <c r="K26" i="1"/>
  <c r="L25" i="1"/>
  <c r="K25" i="1"/>
  <c r="L24" i="1"/>
  <c r="K24" i="1"/>
  <c r="I26" i="1"/>
  <c r="L10" i="3" l="1"/>
  <c r="K10" i="3"/>
  <c r="H26" i="1"/>
  <c r="G26" i="1"/>
  <c r="G27" i="1" s="1"/>
  <c r="G15" i="1"/>
  <c r="G12" i="1"/>
  <c r="G16" i="1" s="1"/>
  <c r="I265" i="7" l="1"/>
  <c r="I264" i="7"/>
  <c r="I263" i="7"/>
  <c r="I262" i="7"/>
  <c r="I261" i="7"/>
  <c r="I260" i="7"/>
  <c r="I259" i="7"/>
  <c r="I258" i="7"/>
  <c r="I257" i="7"/>
  <c r="I256" i="7"/>
  <c r="I255" i="7"/>
  <c r="I254" i="7"/>
  <c r="I253" i="7"/>
  <c r="I252" i="7"/>
  <c r="I251" i="7"/>
  <c r="I250" i="7"/>
  <c r="I238" i="7"/>
  <c r="I237" i="7"/>
  <c r="I236" i="7"/>
  <c r="I235" i="7"/>
  <c r="I234" i="7"/>
  <c r="I233" i="7"/>
  <c r="I232" i="7"/>
  <c r="I231" i="7"/>
  <c r="I230" i="7"/>
  <c r="I229" i="7"/>
  <c r="I228" i="7"/>
  <c r="I227" i="7"/>
  <c r="I226" i="7"/>
  <c r="I225" i="7"/>
  <c r="I224" i="7"/>
  <c r="I223" i="7"/>
  <c r="I222" i="7"/>
  <c r="I221" i="7"/>
  <c r="I220" i="7"/>
  <c r="I219" i="7"/>
  <c r="I218" i="7"/>
  <c r="I217" i="7"/>
  <c r="I216" i="7"/>
  <c r="I215" i="7"/>
  <c r="I212" i="7"/>
  <c r="I211" i="7"/>
  <c r="I210" i="7"/>
  <c r="I209" i="7"/>
  <c r="I208" i="7"/>
  <c r="I207" i="7"/>
  <c r="I206" i="7"/>
  <c r="I205" i="7"/>
  <c r="I204" i="7"/>
  <c r="I203" i="7"/>
  <c r="I202" i="7"/>
  <c r="I200" i="7"/>
  <c r="I199" i="7"/>
  <c r="I198" i="7"/>
  <c r="I197" i="7"/>
  <c r="I196" i="7"/>
  <c r="I195" i="7"/>
  <c r="I194" i="7"/>
  <c r="I193" i="7"/>
  <c r="I192" i="7"/>
  <c r="I191" i="7"/>
  <c r="I190" i="7"/>
  <c r="I179" i="7"/>
  <c r="I178" i="7"/>
  <c r="I177" i="7"/>
  <c r="I176" i="7"/>
  <c r="I175" i="7"/>
  <c r="I174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4" i="7"/>
  <c r="I151" i="7"/>
  <c r="I150" i="7"/>
  <c r="I149" i="7"/>
  <c r="I148" i="7"/>
  <c r="I147" i="7"/>
  <c r="I146" i="7"/>
  <c r="I145" i="7"/>
  <c r="I144" i="7"/>
  <c r="I143" i="7"/>
  <c r="I141" i="7"/>
  <c r="I140" i="7"/>
  <c r="I139" i="7"/>
  <c r="I138" i="7"/>
  <c r="I137" i="7"/>
  <c r="I136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98" i="7"/>
  <c r="I97" i="7"/>
  <c r="I95" i="7"/>
  <c r="I94" i="7"/>
  <c r="I93" i="7"/>
  <c r="I92" i="7"/>
  <c r="I91" i="7"/>
  <c r="I90" i="7"/>
  <c r="I89" i="7"/>
  <c r="I88" i="7"/>
  <c r="I87" i="7"/>
  <c r="I86" i="7"/>
  <c r="I84" i="7"/>
  <c r="I83" i="7"/>
  <c r="I81" i="7"/>
  <c r="I80" i="7"/>
  <c r="I79" i="7"/>
  <c r="I78" i="7"/>
  <c r="I77" i="7"/>
  <c r="I76" i="7"/>
  <c r="I75" i="7"/>
  <c r="I74" i="7"/>
  <c r="I72" i="7"/>
  <c r="I71" i="7"/>
  <c r="I70" i="7"/>
  <c r="I69" i="7"/>
  <c r="I68" i="7"/>
  <c r="I67" i="7"/>
  <c r="I66" i="7"/>
  <c r="I65" i="7"/>
  <c r="I64" i="7"/>
  <c r="I63" i="7"/>
  <c r="I62" i="7"/>
  <c r="I59" i="7"/>
  <c r="I55" i="7"/>
  <c r="I54" i="7"/>
  <c r="I53" i="7"/>
  <c r="I52" i="7"/>
  <c r="I51" i="7"/>
  <c r="I50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H7" i="8"/>
  <c r="G7" i="8"/>
  <c r="G6" i="8"/>
  <c r="F7" i="8"/>
  <c r="E7" i="8"/>
  <c r="E6" i="8" s="1"/>
  <c r="D7" i="8"/>
  <c r="F6" i="8"/>
  <c r="D6" i="8"/>
  <c r="C6" i="8"/>
  <c r="C7" i="8"/>
  <c r="H8" i="8"/>
  <c r="G8" i="8"/>
  <c r="D6" i="5"/>
  <c r="F6" i="5"/>
  <c r="C6" i="5"/>
  <c r="G27" i="5"/>
  <c r="H30" i="5"/>
  <c r="G30" i="5"/>
  <c r="F26" i="5"/>
  <c r="E26" i="5"/>
  <c r="D26" i="5"/>
  <c r="H28" i="5"/>
  <c r="G28" i="5"/>
  <c r="H27" i="5"/>
  <c r="C26" i="5"/>
  <c r="F23" i="5"/>
  <c r="E23" i="5"/>
  <c r="D23" i="5"/>
  <c r="C23" i="5"/>
  <c r="F20" i="5"/>
  <c r="E20" i="5"/>
  <c r="E19" i="5" s="1"/>
  <c r="D20" i="5"/>
  <c r="C20" i="5"/>
  <c r="H24" i="5"/>
  <c r="G24" i="5"/>
  <c r="H21" i="5"/>
  <c r="G21" i="5"/>
  <c r="H20" i="5"/>
  <c r="G20" i="5"/>
  <c r="H19" i="5"/>
  <c r="G19" i="5"/>
  <c r="H15" i="5"/>
  <c r="G15" i="5"/>
  <c r="H14" i="5"/>
  <c r="H13" i="5"/>
  <c r="C13" i="5"/>
  <c r="G13" i="5" s="1"/>
  <c r="D10" i="5"/>
  <c r="E10" i="5"/>
  <c r="F10" i="5"/>
  <c r="C10" i="5"/>
  <c r="G8" i="5"/>
  <c r="H8" i="5"/>
  <c r="G10" i="5"/>
  <c r="G11" i="5"/>
  <c r="H11" i="5"/>
  <c r="D7" i="5"/>
  <c r="E7" i="5"/>
  <c r="E6" i="5" s="1"/>
  <c r="F7" i="5"/>
  <c r="C7" i="5"/>
  <c r="J27" i="1"/>
  <c r="H6" i="8" l="1"/>
  <c r="H6" i="5"/>
  <c r="G6" i="5"/>
  <c r="H26" i="5"/>
  <c r="G26" i="5"/>
  <c r="H23" i="5"/>
  <c r="G23" i="5"/>
  <c r="H10" i="5"/>
  <c r="G7" i="5"/>
  <c r="H7" i="5"/>
  <c r="L13" i="1" l="1"/>
  <c r="L14" i="1"/>
  <c r="L10" i="1"/>
  <c r="K12" i="1"/>
  <c r="K13" i="1"/>
  <c r="K14" i="1"/>
  <c r="K15" i="1"/>
  <c r="K16" i="1"/>
  <c r="K10" i="1"/>
  <c r="J15" i="1"/>
  <c r="J12" i="1"/>
  <c r="J16" i="1" s="1"/>
  <c r="I15" i="1"/>
  <c r="L15" i="1" s="1"/>
  <c r="I12" i="1"/>
  <c r="H15" i="1"/>
  <c r="H12" i="1"/>
  <c r="I16" i="1" l="1"/>
  <c r="I27" i="1" s="1"/>
  <c r="H16" i="1"/>
  <c r="H27" i="1" s="1"/>
  <c r="L12" i="1"/>
  <c r="L16" i="1" l="1"/>
</calcChain>
</file>

<file path=xl/sharedStrings.xml><?xml version="1.0" encoding="utf-8"?>
<sst xmlns="http://schemas.openxmlformats.org/spreadsheetml/2006/main" count="556" uniqueCount="221">
  <si>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</si>
  <si>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</si>
  <si>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</si>
  <si>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</si>
  <si>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</si>
  <si>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</si>
  <si>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</si>
  <si>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</si>
  <si>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</si>
  <si>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</si>
  <si>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</si>
  <si>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</si>
  <si>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</si>
  <si>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</si>
  <si>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</si>
  <si>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</si>
  <si>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</si>
  <si>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</si>
  <si>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Pomoći iz inozemstva i od subjekata unutar općeg proračuna</t>
  </si>
  <si>
    <t>…</t>
  </si>
  <si>
    <t>PRIJENOS SREDSTAVA IZ PRETHODNE GODINE</t>
  </si>
  <si>
    <t xml:space="preserve"> Prihodi od prodaje proizvoda i robe te pruženih usluga i prihodi od donacija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</si>
  <si>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</si>
  <si>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</si>
  <si>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</si>
  <si>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</si>
  <si>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</si>
  <si>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</si>
  <si>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</si>
  <si>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</si>
  <si>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Prihodi od prodaje nefinancijske imovine</t>
  </si>
  <si>
    <t>Prihodi od prodaje proizvedene dugotrajne imovine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</si>
  <si>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</si>
  <si>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</si>
  <si>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</si>
  <si>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</si>
  <si>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</si>
  <si>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</si>
  <si>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</si>
  <si>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Pomoći od inozemnih vlada</t>
  </si>
  <si>
    <t>Prihodi od prodaje proizvoda i robe te pruženih usluga</t>
  </si>
  <si>
    <t>Prihodi od prodaje proizvoda i robe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</si>
  <si>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</si>
  <si>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</si>
  <si>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</si>
  <si>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</si>
  <si>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</si>
  <si>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</si>
  <si>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Materijalna imovina - prirodna bogatstva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</si>
  <si>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</si>
  <si>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</si>
  <si>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</si>
  <si>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</si>
  <si>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</si>
  <si>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</si>
  <si>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</si>
  <si>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</si>
  <si>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</si>
  <si>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</si>
  <si>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</si>
  <si>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</si>
  <si>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</si>
  <si>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</si>
  <si>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</si>
  <si>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</si>
  <si>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</si>
  <si>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</si>
  <si>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</si>
  <si>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</si>
  <si>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</si>
  <si>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</si>
  <si>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</si>
  <si>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</si>
  <si>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</si>
  <si>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</si>
  <si>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</si>
  <si>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</si>
  <si>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IZVORNI PLAN ILI REBALANS N.*</t>
  </si>
  <si>
    <t>IZVRŠENJE FINANCIJSKOG PLANA PRORAČUNSKOG KORISNIKA DRŽAVNOG PRORAČUNA
ZA N. GODINU</t>
  </si>
  <si>
    <t>TEKUĆI PLAN N.*</t>
  </si>
  <si>
    <t xml:space="preserve">OSTVARENJE/IZVRŠENJE 
N. 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</si>
  <si>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</si>
  <si>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</si>
  <si>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OSTVARENJE/IZVRŠENJE 
N-1. 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</si>
  <si>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</si>
  <si>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</si>
  <si>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</si>
  <si>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OSTVARENJE/IZVRŠENJE 
01.2025. - 06.2025.</t>
  </si>
  <si>
    <t>IZVORNI PLAN ILI REBALANS 2026.</t>
  </si>
  <si>
    <t>TEKUĆI PLAN 2026.</t>
  </si>
  <si>
    <t>OSTVARENJE/IZVRŠENJE 
01.2026. - 06.2026.</t>
  </si>
  <si>
    <t>INDEKS (5)/(2)</t>
  </si>
  <si>
    <t>INDEKS (5)/(4)</t>
  </si>
  <si>
    <t>Prihodi iz proračuna</t>
  </si>
  <si>
    <t>Pomoći od međunarodnih organizacija te institucija i tijela EU</t>
  </si>
  <si>
    <t>Tekuće pomoći od međunarodnih organizacija</t>
  </si>
  <si>
    <t>5 Pomoći</t>
  </si>
  <si>
    <t>51 Pomoći EU</t>
  </si>
  <si>
    <t>52 Ostale pomoći</t>
  </si>
  <si>
    <t>55 Refundacije iz pomoći EU</t>
  </si>
  <si>
    <t>56 Fondovi EU</t>
  </si>
  <si>
    <t>OSTVARENJE/IZVRŠENJE 
01.2026.-06.2026.</t>
  </si>
  <si>
    <t>07815</t>
  </si>
  <si>
    <t>DRŽAVNI HIDROMETEOROLOŠKI ZAVOD</t>
  </si>
  <si>
    <t>OPĆI PRIHODI I PRIMICI</t>
  </si>
  <si>
    <t>VLASTITI PRIHODI</t>
  </si>
  <si>
    <t>OSTALE POMOĆI</t>
  </si>
  <si>
    <t>ZAŠTITA I OČUVANJE PRIRODE I OKOLIŠA</t>
  </si>
  <si>
    <t>METEOROLOGIJA, HIDROLOGIJA I KAKVOĆA ZRAKA</t>
  </si>
  <si>
    <t>A654000</t>
  </si>
  <si>
    <t>ADMINISTRACIJA I UPRAVLJANJE</t>
  </si>
  <si>
    <t>Opći prihodi i primici</t>
  </si>
  <si>
    <t>Ostali rashodi za zaposlene</t>
  </si>
  <si>
    <t>Doprinosi za obvezno zdravstveno osiguranje</t>
  </si>
  <si>
    <t>Naknade za prijevoz, za rad na terenu i odvojeni život</t>
  </si>
  <si>
    <t>Ostale naknade troškova zaposlenima</t>
  </si>
  <si>
    <t>Uredski materijal i ostali materijalni rashodi</t>
  </si>
  <si>
    <t>Energija</t>
  </si>
  <si>
    <t>Materijal i dijelovi za tekuće i investicijsko održavanje</t>
  </si>
  <si>
    <t>Sitni inventar i autogume</t>
  </si>
  <si>
    <t>Službena, radna i zaštitna odjeća i obuća</t>
  </si>
  <si>
    <t>Usluge telefona, interneta, pošte i prijevoza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</si>
  <si>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</si>
  <si>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</si>
  <si>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</si>
  <si>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</si>
  <si>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</si>
  <si>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Ostale usluge</t>
  </si>
  <si>
    <t>Premije osiguranja</t>
  </si>
  <si>
    <t>Reprezentacija</t>
  </si>
  <si>
    <t>Članarine i norme</t>
  </si>
  <si>
    <t>Pristojbe i naknade</t>
  </si>
  <si>
    <t>Ostali nespomenuti rashodi poslovanja</t>
  </si>
  <si>
    <t>Financijski rashodi</t>
  </si>
  <si>
    <t>Bankarske usluge i usluge platnog prometa</t>
  </si>
  <si>
    <t>Zatezne kamate</t>
  </si>
  <si>
    <t>Rashodi za nabavu proizvedene dugotrajne imovine</t>
  </si>
  <si>
    <t>Uredska oprema i namještaj</t>
  </si>
  <si>
    <t>Oprema za održavanje i zaštitu</t>
  </si>
  <si>
    <t>Vlastiti prihodi</t>
  </si>
  <si>
    <t>Plaće za prekovremeni rad</t>
  </si>
  <si>
    <t>Usluge tekućeg i investicijskog održavanja</t>
  </si>
  <si>
    <t>Naknade građanima i kućanstvima na temelju osiguranja i druge naknade</t>
  </si>
  <si>
    <t>Naknade građanima i kućanstvima u novcu</t>
  </si>
  <si>
    <t>A654015</t>
  </si>
  <si>
    <t>DRŽAVNA INFRASTRUKTURA ZA MOTRENJA ATMOSFERE, VODA I KVALITETE ZRAKA</t>
  </si>
  <si>
    <t>Materijal i sirovine</t>
  </si>
  <si>
    <t>Komunikacijska oprema</t>
  </si>
  <si>
    <t>Instrumenti i uređaji</t>
  </si>
  <si>
    <t>Uređaji, strojevi i oprema za ostale namjene</t>
  </si>
  <si>
    <t>Ostali građevinski objekti</t>
  </si>
  <si>
    <t>Medicinska i laboratorijska oprema</t>
  </si>
  <si>
    <t>Ostale pomoći</t>
  </si>
  <si>
    <t>Rashodi za dodatna ulaganja u nefinancijskoj imovini</t>
  </si>
  <si>
    <t>Dodatna ulaganja na građevinskim objektima</t>
  </si>
  <si>
    <t>A654021</t>
  </si>
  <si>
    <t>OBRANA OD TUČE</t>
  </si>
  <si>
    <t>A654071</t>
  </si>
  <si>
    <t>MEĐUNARODNE OBVEZE</t>
  </si>
  <si>
    <t>A654077</t>
  </si>
  <si>
    <t>DRŽAVNA MREŽA ZA TRAJNO PRAĆENJE KVALITETE ZRAKA</t>
  </si>
  <si>
    <t>Računalne usluge</t>
  </si>
  <si>
    <t>Ulag. u račun. programe</t>
  </si>
  <si>
    <t>K654052</t>
  </si>
  <si>
    <t>INFORMATIZACIJA</t>
  </si>
  <si>
    <t>Licence</t>
  </si>
  <si>
    <t>K654054</t>
  </si>
  <si>
    <t>PROJEKT EUMETRAIN</t>
  </si>
  <si>
    <t>Stručno usavršavanje zaposlenika</t>
  </si>
  <si>
    <t>K654062</t>
  </si>
  <si>
    <t>OBNOVA VOZNOG PARKA</t>
  </si>
  <si>
    <t>Prijevozna sredstva u cestovnom prometu</t>
  </si>
  <si>
    <t>Prijevozna sredstva u pomorskom i riječnom prometu</t>
  </si>
  <si>
    <t>K654072</t>
  </si>
  <si>
    <t>RAZVOJ DJELATNOSTI DHMZ-A</t>
  </si>
  <si>
    <t>Knjige</t>
  </si>
  <si>
    <t>K654098</t>
  </si>
  <si>
    <t>PROMETNI MODEL ZA BOLJU POLITIKU KVALITETE ZRAKA U GRADOVIMA - LIFE CITY TRAQ</t>
  </si>
  <si>
    <t>K654099</t>
  </si>
  <si>
    <t>DIGITALNI SUSTAV ZA PROGNOZU EKSTREMNOG VREMENA - DEODE</t>
  </si>
  <si>
    <t>Dodatna ulaganja na postrojenjima i opremi</t>
  </si>
  <si>
    <t>K654100</t>
  </si>
  <si>
    <t>PROGNOSTIČKI ALATI ZA UBLAŽAVANJE ZDRUŽENIH POSLJEDICA SUŠE, TOPLINSKIH VALOVA I POŽARA NA PORUČJU SREDIŠNJE EUROPE - CLIM4CAST</t>
  </si>
  <si>
    <t>T654101</t>
  </si>
  <si>
    <t>ZNANSTVENICI NOVE GENERACIJE U PODRUČJU UMJETNE INTELIGENCIJE ZA IZVRSNOST U PRAĆENJU KVALITETE ZRAKA - NextAIRE</t>
  </si>
  <si>
    <t>PROGRAMI UNIJE - RASPOLOŽIV PREDUJAM</t>
  </si>
  <si>
    <t>EFRR - PREDFINANCIRANJE IZ IZVORA 11 OPĆI PRIHODI I PRIMICI</t>
  </si>
  <si>
    <t>Kapitalne pomoći od međunarodnih organizacija</t>
  </si>
  <si>
    <t>Tekuće pomoći od institucija i tijela EU</t>
  </si>
  <si>
    <t>Kapitalne pomoći od institucija i  tijela EU</t>
  </si>
  <si>
    <t>Pomoći od ostalih subjekata unutar općeg proračuna</t>
  </si>
  <si>
    <t>Tekuće pomoći od ostalih subjekata unutar općeg proračuna</t>
  </si>
  <si>
    <t>Kapitalne pomoći od ostalih subjekata unutar općeg proračuna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</si>
  <si>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</si>
  <si>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</si>
  <si>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</si>
  <si>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Prihodi od pruženih usluga</t>
  </si>
  <si>
    <t>Prihodi iz nadležnog proračuna za financiranje rashoda poslovanja</t>
  </si>
  <si>
    <t>Prihodi iz nadležnog proračuna za financiranje rashoda za nabavu nefinancijske imovine</t>
  </si>
  <si>
    <t>Tekuće pomoći od inozemnih vlada u EU</t>
  </si>
  <si>
    <t>Kapitalne pomoći od inozemnih vlada u EU</t>
  </si>
  <si>
    <t>Tekući prijenosi između proračunskih korisnika istog proračuna temeljem prijenosa EU sredstava</t>
  </si>
  <si>
    <t>Plaće za posebne uvjete rada</t>
  </si>
  <si>
    <t>Doprinosi na plaće</t>
  </si>
  <si>
    <t>Doprinos za obvezno zdravstveno osiguranje</t>
  </si>
  <si>
    <t>Sitan inventar i auto gume</t>
  </si>
  <si>
    <t>Rashodi za usluge</t>
  </si>
  <si>
    <t>Troškovi sudskih postupaka</t>
  </si>
  <si>
    <t>Ostali financijski rashodi</t>
  </si>
  <si>
    <t>Ostale naknade građanima i kućanstvima iz proračuna</t>
  </si>
  <si>
    <t>Nematerijalna imovina</t>
  </si>
  <si>
    <t>Ostala prava</t>
  </si>
  <si>
    <t>Građevinski objekti</t>
  </si>
  <si>
    <t>Postrojenja i oprema</t>
  </si>
  <si>
    <t>Instrumenti, uređaji i strojevi</t>
  </si>
  <si>
    <t>Prijevozna sredstva</t>
  </si>
  <si>
    <t>Knjige, umjetnička djela i ostale izložbene vrijednosti</t>
  </si>
  <si>
    <t>Nematerijalna proizvedena imovina</t>
  </si>
  <si>
    <t>Ulaganja u računalne programe</t>
  </si>
  <si>
    <t>Rashodi za dodatna ulaganja na nefinanciskoj imovini</t>
  </si>
  <si>
    <t>Rashodi za metrijal i energiju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</si>
</sst>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9" fontId="19" fillId="0" borderId="0" applyFont="0" applyFill="0" applyBorder="0" applyAlignment="0" applyProtection="0"/>
    <xf numFmtId="0" fontId="19" fillId="0" borderId="0"/>
  </cellStyleXfs>
  <cellXfs count="18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8" fillId="2" borderId="3" xfId="0" applyFont="1" applyFill="1" applyBorder="1" applyAlignment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wrapText="1" indent="1"/>
    </xf>
    <xf numFmtId="0" fontId="6" fillId="2" borderId="3" xfId="0" quotePrefix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0" fillId="0" borderId="3" xfId="0" applyBorder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4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7" fillId="0" borderId="0" xfId="0" applyFont="1"/>
    <xf numFmtId="0" fontId="3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8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6" fillId="3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6" fillId="3" borderId="3" xfId="0" applyNumberFormat="1" applyFont="1" applyFill="1" applyBorder="1" applyAlignment="1">
      <alignment vertical="center"/>
    </xf>
    <xf numFmtId="4" fontId="6" fillId="0" borderId="3" xfId="0" applyNumberFormat="1" applyFont="1" applyBorder="1" applyAlignment="1">
      <alignment vertical="center" wrapText="1"/>
    </xf>
    <xf numFmtId="4" fontId="6" fillId="3" borderId="3" xfId="0" applyNumberFormat="1" applyFont="1" applyFill="1" applyBorder="1" applyAlignment="1">
      <alignment vertical="center" wrapText="1"/>
    </xf>
    <xf numFmtId="3" fontId="6" fillId="3" borderId="3" xfId="0" applyNumberFormat="1" applyFont="1" applyFill="1" applyBorder="1" applyAlignment="1">
      <alignment vertical="center"/>
    </xf>
    <xf numFmtId="3" fontId="6" fillId="0" borderId="3" xfId="0" applyNumberFormat="1" applyFont="1" applyBorder="1" applyAlignment="1">
      <alignment vertical="center" wrapText="1"/>
    </xf>
    <xf numFmtId="3" fontId="6" fillId="0" borderId="3" xfId="0" applyNumberFormat="1" applyFont="1" applyBorder="1" applyAlignment="1">
      <alignment vertical="center"/>
    </xf>
    <xf numFmtId="3" fontId="6" fillId="3" borderId="3" xfId="0" applyNumberFormat="1" applyFont="1" applyFill="1" applyBorder="1" applyAlignment="1">
      <alignment vertical="center" wrapText="1"/>
    </xf>
    <xf numFmtId="3" fontId="20" fillId="0" borderId="3" xfId="0" applyNumberFormat="1" applyFont="1" applyBorder="1" applyAlignment="1">
      <alignment horizontal="right"/>
    </xf>
    <xf numFmtId="10" fontId="5" fillId="0" borderId="3" xfId="2" applyNumberFormat="1" applyFont="1" applyBorder="1" applyAlignment="1">
      <alignment horizontal="right"/>
    </xf>
    <xf numFmtId="10" fontId="5" fillId="3" borderId="3" xfId="2" applyNumberFormat="1" applyFont="1" applyFill="1" applyBorder="1" applyAlignment="1">
      <alignment horizontal="right"/>
    </xf>
    <xf numFmtId="4" fontId="8" fillId="0" borderId="3" xfId="0" applyNumberFormat="1" applyFont="1" applyBorder="1" applyAlignment="1">
      <alignment horizontal="right" vertical="center" wrapText="1"/>
    </xf>
    <xf numFmtId="4" fontId="5" fillId="3" borderId="3" xfId="0" quotePrefix="1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vertical="center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15" fillId="2" borderId="3" xfId="0" applyNumberFormat="1" applyFont="1" applyFill="1" applyBorder="1" applyAlignment="1">
      <alignment vertical="center" wrapText="1"/>
    </xf>
    <xf numFmtId="10" fontId="0" fillId="0" borderId="3" xfId="2" applyNumberFormat="1" applyFont="1" applyBorder="1"/>
    <xf numFmtId="3" fontId="15" fillId="2" borderId="3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8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8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quotePrefix="1" applyFont="1" applyBorder="1" applyAlignment="1">
      <alignment horizontal="left"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5" fillId="3" borderId="3" xfId="0" quotePrefix="1" applyFont="1" applyFill="1" applyBorder="1" applyAlignment="1">
      <alignment horizontal="left" vertical="center" wrapText="1"/>
    </xf>
    <xf numFmtId="0" fontId="8" fillId="3" borderId="1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5" fillId="2" borderId="3" xfId="0" applyNumberFormat="1" applyFont="1" applyFill="1" applyBorder="1" applyAlignment="1">
      <alignment horizontal="right"/>
    </xf>
    <xf numFmtId="3" fontId="5" fillId="2" borderId="3" xfId="0" applyNumberFormat="1" applyFont="1" applyFill="1" applyBorder="1" applyAlignment="1">
      <alignment horizontal="right"/>
    </xf>
    <xf numFmtId="10" fontId="1" fillId="0" borderId="3" xfId="2" applyNumberFormat="1" applyFont="1" applyBorder="1"/>
    <xf numFmtId="4" fontId="1" fillId="0" borderId="3" xfId="0" applyNumberFormat="1" applyFont="1" applyBorder="1"/>
    <xf numFmtId="10" fontId="21" fillId="0" borderId="3" xfId="2" applyNumberFormat="1" applyFont="1" applyBorder="1"/>
    <xf numFmtId="0" fontId="5" fillId="3" borderId="3" xfId="0" quotePrefix="1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left" vertical="center" wrapText="1"/>
    </xf>
    <xf numFmtId="49" fontId="22" fillId="2" borderId="2" xfId="0" applyNumberFormat="1" applyFont="1" applyFill="1" applyBorder="1" applyAlignment="1">
      <alignment horizontal="left" vertical="center" wrapText="1"/>
    </xf>
    <xf numFmtId="49" fontId="22" fillId="2" borderId="4" xfId="0" applyNumberFormat="1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3" fontId="22" fillId="2" borderId="4" xfId="0" applyNumberFormat="1" applyFont="1" applyFill="1" applyBorder="1" applyAlignment="1">
      <alignment horizontal="center" vertical="center"/>
    </xf>
    <xf numFmtId="4" fontId="22" fillId="2" borderId="3" xfId="0" applyNumberFormat="1" applyFont="1" applyFill="1" applyBorder="1" applyAlignment="1">
      <alignment horizontal="center" vertical="center"/>
    </xf>
    <xf numFmtId="10" fontId="3" fillId="2" borderId="3" xfId="2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24" fillId="0" borderId="3" xfId="0" applyFont="1" applyBorder="1" applyAlignment="1">
      <alignment horizontal="left" vertical="center" wrapText="1"/>
    </xf>
    <xf numFmtId="4" fontId="22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25" fillId="3" borderId="3" xfId="0" applyNumberFormat="1" applyFont="1" applyFill="1" applyBorder="1" applyAlignment="1">
      <alignment vertical="center"/>
    </xf>
    <xf numFmtId="4" fontId="22" fillId="3" borderId="3" xfId="0" quotePrefix="1" applyNumberFormat="1" applyFont="1" applyFill="1" applyBorder="1" applyAlignment="1">
      <alignment horizontal="right" wrapText="1"/>
    </xf>
    <xf numFmtId="4" fontId="25" fillId="3" borderId="3" xfId="0" applyNumberFormat="1" applyFont="1" applyFill="1" applyBorder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6" fillId="2" borderId="0" xfId="0" quotePrefix="1" applyFont="1" applyFill="1" applyBorder="1" applyAlignment="1">
      <alignment horizontal="left" vertical="center"/>
    </xf>
    <xf numFmtId="0" fontId="6" fillId="2" borderId="0" xfId="0" quotePrefix="1" applyFont="1" applyFill="1" applyBorder="1" applyAlignment="1">
      <alignment horizontal="left" vertical="center" wrapText="1"/>
    </xf>
    <xf numFmtId="4" fontId="3" fillId="2" borderId="0" xfId="0" applyNumberFormat="1" applyFont="1" applyFill="1" applyBorder="1" applyAlignment="1">
      <alignment horizontal="right"/>
    </xf>
    <xf numFmtId="4" fontId="0" fillId="0" borderId="0" xfId="0" applyNumberFormat="1" applyBorder="1"/>
    <xf numFmtId="10" fontId="0" fillId="0" borderId="0" xfId="2" applyNumberFormat="1" applyFont="1" applyBorder="1"/>
    <xf numFmtId="0" fontId="15" fillId="2" borderId="3" xfId="0" applyFont="1" applyFill="1" applyBorder="1" applyAlignment="1">
      <alignment vertical="center" wrapText="1"/>
    </xf>
    <xf numFmtId="4" fontId="22" fillId="2" borderId="3" xfId="0" applyNumberFormat="1" applyFont="1" applyFill="1" applyBorder="1" applyAlignment="1">
      <alignment horizontal="right"/>
    </xf>
    <xf numFmtId="0" fontId="6" fillId="0" borderId="3" xfId="0" quotePrefix="1" applyFont="1" applyFill="1" applyBorder="1" applyAlignment="1">
      <alignment horizontal="left" vertical="center"/>
    </xf>
    <xf numFmtId="4" fontId="0" fillId="0" borderId="3" xfId="0" applyNumberFormat="1" applyFill="1" applyBorder="1"/>
    <xf numFmtId="3" fontId="3" fillId="0" borderId="3" xfId="0" applyNumberFormat="1" applyFont="1" applyFill="1" applyBorder="1" applyAlignment="1">
      <alignment horizontal="right"/>
    </xf>
    <xf numFmtId="4" fontId="3" fillId="0" borderId="3" xfId="0" applyNumberFormat="1" applyFont="1" applyFill="1" applyBorder="1" applyAlignment="1">
      <alignment horizontal="right"/>
    </xf>
    <xf numFmtId="0" fontId="0" fillId="0" borderId="0" xfId="0" applyFill="1"/>
    <xf numFmtId="0" fontId="6" fillId="0" borderId="3" xfId="0" quotePrefix="1" applyFont="1" applyFill="1" applyBorder="1" applyAlignment="1">
      <alignment horizontal="left" vertical="center" wrapText="1"/>
    </xf>
    <xf numFmtId="0" fontId="7" fillId="0" borderId="3" xfId="0" quotePrefix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8" fillId="0" borderId="3" xfId="0" quotePrefix="1" applyFont="1" applyFill="1" applyBorder="1" applyAlignment="1">
      <alignment horizontal="left" vertical="center"/>
    </xf>
    <xf numFmtId="10" fontId="0" fillId="0" borderId="3" xfId="2" applyNumberFormat="1" applyFont="1" applyFill="1" applyBorder="1"/>
    <xf numFmtId="4" fontId="2" fillId="0" borderId="0" xfId="0" applyNumberFormat="1" applyFont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4" fontId="14" fillId="3" borderId="3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horizontal="left" vertical="center" wrapText="1"/>
    </xf>
    <xf numFmtId="3" fontId="22" fillId="0" borderId="3" xfId="0" applyNumberFormat="1" applyFont="1" applyFill="1" applyBorder="1" applyAlignment="1">
      <alignment horizontal="center" vertical="center"/>
    </xf>
    <xf numFmtId="4" fontId="22" fillId="0" borderId="3" xfId="0" applyNumberFormat="1" applyFont="1" applyFill="1" applyBorder="1" applyAlignment="1">
      <alignment horizontal="center" vertical="center"/>
    </xf>
    <xf numFmtId="10" fontId="3" fillId="0" borderId="3" xfId="2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18" fillId="0" borderId="3" xfId="0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4" fontId="0" fillId="0" borderId="0" xfId="0" applyNumberFormat="1" applyFill="1"/>
    <xf numFmtId="3" fontId="5" fillId="3" borderId="3" xfId="0" quotePrefix="1" applyNumberFormat="1" applyFont="1" applyFill="1" applyBorder="1" applyAlignment="1">
      <alignment horizontal="right" wrapText="1"/>
    </xf>
    <xf numFmtId="3" fontId="6" fillId="0" borderId="3" xfId="0" applyNumberFormat="1" applyFont="1" applyBorder="1" applyAlignment="1">
      <alignment horizontal="right" vertical="center" wrapText="1"/>
    </xf>
    <xf numFmtId="3" fontId="22" fillId="3" borderId="3" xfId="0" quotePrefix="1" applyNumberFormat="1" applyFont="1" applyFill="1" applyBorder="1" applyAlignment="1">
      <alignment horizontal="right" wrapText="1"/>
    </xf>
    <xf numFmtId="3" fontId="25" fillId="3" borderId="3" xfId="0" applyNumberFormat="1" applyFont="1" applyFill="1" applyBorder="1" applyAlignment="1">
      <alignment vertical="center" wrapText="1"/>
    </xf>
    <xf numFmtId="4" fontId="13" fillId="0" borderId="0" xfId="0" applyNumberFormat="1" applyFont="1" applyAlignment="1">
      <alignment vertical="top" wrapText="1"/>
    </xf>
    <xf numFmtId="3" fontId="2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0" fontId="22" fillId="2" borderId="3" xfId="2" applyNumberFormat="1" applyFont="1" applyFill="1" applyBorder="1" applyAlignment="1">
      <alignment horizontal="center" vertical="center"/>
    </xf>
    <xf numFmtId="10" fontId="22" fillId="0" borderId="3" xfId="2" applyNumberFormat="1" applyFont="1" applyFill="1" applyBorder="1" applyAlignment="1">
      <alignment horizontal="center" vertical="center"/>
    </xf>
    <xf numFmtId="10" fontId="20" fillId="0" borderId="3" xfId="2" applyNumberFormat="1" applyFont="1" applyFill="1" applyBorder="1" applyAlignment="1">
      <alignment horizontal="center" vertical="center"/>
    </xf>
  </cellXfs>
  <cellStyles count="4">
    <cellStyle name="Normal" xfId="0" builtinId="0"/>
    <cellStyle name="Normal 4" xfId="3" xr:uid="{F5E76A37-9C62-4B6C-B78C-C0174BA07906}"/>
    <cellStyle name="Obično_List4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W46"/>
  <sheetViews>
    <sheetView tabSelected="1" zoomScale="115" zoomScaleNormal="115" workbookViewId="0">
      <selection activeCell="M19" sqref="M19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67" t="s">
        <v>78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23"/>
    </row>
    <row r="2" spans="2:13" ht="18" customHeight="1" x14ac:dyDescent="0.25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"/>
    </row>
    <row r="3" spans="2:13" ht="15.75" customHeight="1" x14ac:dyDescent="0.25">
      <c r="B3" s="67" t="s">
        <v>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22"/>
    </row>
    <row r="4" spans="2:13" ht="18" x14ac:dyDescent="0.25"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3"/>
    </row>
    <row r="5" spans="2:13" ht="18" customHeight="1" x14ac:dyDescent="0.25">
      <c r="B5" s="67" t="s">
        <v>68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21"/>
    </row>
    <row r="6" spans="2:13" ht="18" customHeight="1" x14ac:dyDescent="0.25"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21"/>
    </row>
    <row r="7" spans="2:13" ht="18" customHeight="1" x14ac:dyDescent="0.25">
      <c r="B7" s="92" t="s">
        <v>76</v>
      </c>
      <c r="C7" s="92"/>
      <c r="D7" s="92"/>
      <c r="E7" s="92"/>
      <c r="F7" s="92"/>
      <c r="G7" s="43"/>
      <c r="H7" s="44"/>
      <c r="I7" s="44"/>
      <c r="J7" s="44"/>
      <c r="K7" s="45"/>
      <c r="L7" s="45"/>
    </row>
    <row r="8" spans="2:13" ht="25.5" x14ac:dyDescent="0.25">
      <c r="B8" s="77" t="s">
        <v>8</v>
      </c>
      <c r="C8" s="77"/>
      <c r="D8" s="77"/>
      <c r="E8" s="77"/>
      <c r="F8" s="77"/>
      <c r="G8" s="24" t="s">
        <v>87</v>
      </c>
      <c r="H8" s="24" t="s">
        <v>88</v>
      </c>
      <c r="I8" s="24" t="s">
        <v>89</v>
      </c>
      <c r="J8" s="24" t="s">
        <v>90</v>
      </c>
      <c r="K8" s="24" t="s">
        <v>91</v>
      </c>
      <c r="L8" s="24" t="s">
        <v>92</v>
      </c>
    </row>
    <row r="9" spans="2:13" x14ac:dyDescent="0.25">
      <c r="B9" s="87">
        <v>1</v>
      </c>
      <c r="C9" s="87"/>
      <c r="D9" s="87"/>
      <c r="E9" s="87"/>
      <c r="F9" s="88"/>
      <c r="G9" s="29">
        <v>2</v>
      </c>
      <c r="H9" s="28">
        <v>3</v>
      </c>
      <c r="I9" s="28">
        <v>4</v>
      </c>
      <c r="J9" s="28">
        <v>5</v>
      </c>
      <c r="K9" s="28" t="s">
        <v>49</v>
      </c>
      <c r="L9" s="28" t="s">
        <v>50</v>
      </c>
    </row>
    <row r="10" spans="2:13" x14ac:dyDescent="0.25">
      <c r="B10" s="75" t="s">
        <v>34</v>
      </c>
      <c r="C10" s="76"/>
      <c r="D10" s="76"/>
      <c r="E10" s="76"/>
      <c r="F10" s="85"/>
      <c r="G10" s="48">
        <v>12073229.710000001</v>
      </c>
      <c r="H10" s="56">
        <v>24993701</v>
      </c>
      <c r="I10" s="56">
        <v>23463428</v>
      </c>
      <c r="J10" s="48">
        <v>11244118.9</v>
      </c>
      <c r="K10" s="57">
        <f>J10/G10</f>
        <v>0.93132651080818374</v>
      </c>
      <c r="L10" s="57">
        <f>J10/I10</f>
        <v>0.47921893169233415</v>
      </c>
    </row>
    <row r="11" spans="2:13" x14ac:dyDescent="0.25">
      <c r="B11" s="86" t="s">
        <v>33</v>
      </c>
      <c r="C11" s="85"/>
      <c r="D11" s="85"/>
      <c r="E11" s="85"/>
      <c r="F11" s="85"/>
      <c r="G11" s="48">
        <v>0</v>
      </c>
      <c r="H11" s="56">
        <v>0</v>
      </c>
      <c r="I11" s="56">
        <v>0</v>
      </c>
      <c r="J11" s="48">
        <v>0</v>
      </c>
      <c r="K11" s="57"/>
      <c r="L11" s="57"/>
    </row>
    <row r="12" spans="2:13" x14ac:dyDescent="0.25">
      <c r="B12" s="82" t="s">
        <v>0</v>
      </c>
      <c r="C12" s="83"/>
      <c r="D12" s="83"/>
      <c r="E12" s="83"/>
      <c r="F12" s="84"/>
      <c r="G12" s="49">
        <f>G10+G11</f>
        <v>12073229.710000001</v>
      </c>
      <c r="H12" s="52">
        <f>H10+H11</f>
        <v>24993701</v>
      </c>
      <c r="I12" s="52">
        <f>I10+I11</f>
        <v>23463428</v>
      </c>
      <c r="J12" s="49">
        <f>J10+J11</f>
        <v>11244118.9</v>
      </c>
      <c r="K12" s="58">
        <f t="shared" ref="K12:K16" si="0">J12/G12</f>
        <v>0.93132651080818374</v>
      </c>
      <c r="L12" s="58">
        <f t="shared" ref="L12:L16" si="1">J12/I12</f>
        <v>0.47921893169233415</v>
      </c>
    </row>
    <row r="13" spans="2:13" x14ac:dyDescent="0.25">
      <c r="B13" s="91" t="s">
        <v>35</v>
      </c>
      <c r="C13" s="76"/>
      <c r="D13" s="76"/>
      <c r="E13" s="76"/>
      <c r="F13" s="76"/>
      <c r="G13" s="50">
        <v>12222601.43</v>
      </c>
      <c r="H13" s="53">
        <v>23871592</v>
      </c>
      <c r="I13" s="53">
        <v>22520103</v>
      </c>
      <c r="J13" s="50">
        <v>10871664.869999999</v>
      </c>
      <c r="K13" s="57">
        <f t="shared" si="0"/>
        <v>0.88947225615291947</v>
      </c>
      <c r="L13" s="57">
        <f t="shared" si="1"/>
        <v>0.48275378092187232</v>
      </c>
    </row>
    <row r="14" spans="2:13" x14ac:dyDescent="0.25">
      <c r="B14" s="86" t="s">
        <v>36</v>
      </c>
      <c r="C14" s="85"/>
      <c r="D14" s="85"/>
      <c r="E14" s="85"/>
      <c r="F14" s="85"/>
      <c r="G14" s="48">
        <v>843010.75</v>
      </c>
      <c r="H14" s="54">
        <v>1099800</v>
      </c>
      <c r="I14" s="54">
        <v>921016</v>
      </c>
      <c r="J14" s="48">
        <v>376501.8</v>
      </c>
      <c r="K14" s="57">
        <f t="shared" si="0"/>
        <v>0.44661565703640194</v>
      </c>
      <c r="L14" s="57">
        <f t="shared" si="1"/>
        <v>0.40878964100515081</v>
      </c>
    </row>
    <row r="15" spans="2:13" x14ac:dyDescent="0.25">
      <c r="B15" s="16" t="s">
        <v>1</v>
      </c>
      <c r="C15" s="42"/>
      <c r="D15" s="42"/>
      <c r="E15" s="42"/>
      <c r="F15" s="42"/>
      <c r="G15" s="49">
        <f>G13+G14</f>
        <v>13065612.18</v>
      </c>
      <c r="H15" s="52">
        <f>H13+H14</f>
        <v>24971392</v>
      </c>
      <c r="I15" s="52">
        <f>I13+I14</f>
        <v>23441119</v>
      </c>
      <c r="J15" s="49">
        <f>J13+J14</f>
        <v>11248166.67</v>
      </c>
      <c r="K15" s="58">
        <f t="shared" si="0"/>
        <v>0.86089855684052607</v>
      </c>
      <c r="L15" s="58">
        <f t="shared" si="1"/>
        <v>0.4798476843191658</v>
      </c>
    </row>
    <row r="16" spans="2:13" x14ac:dyDescent="0.25">
      <c r="B16" s="90" t="s">
        <v>2</v>
      </c>
      <c r="C16" s="83"/>
      <c r="D16" s="83"/>
      <c r="E16" s="83"/>
      <c r="F16" s="83"/>
      <c r="G16" s="51">
        <f>G12-G15</f>
        <v>-992382.46999999881</v>
      </c>
      <c r="H16" s="55">
        <f>H12-H15</f>
        <v>22309</v>
      </c>
      <c r="I16" s="55">
        <f>I12-I15</f>
        <v>22309</v>
      </c>
      <c r="J16" s="51">
        <f>J12-J15</f>
        <v>-4047.769999999553</v>
      </c>
      <c r="K16" s="58">
        <f t="shared" si="0"/>
        <v>4.0788406913309927E-3</v>
      </c>
      <c r="L16" s="58">
        <f t="shared" si="1"/>
        <v>-0.18144112241694171</v>
      </c>
    </row>
    <row r="17" spans="1:49" ht="18" x14ac:dyDescent="0.25"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1"/>
    </row>
    <row r="18" spans="1:49" ht="18" customHeight="1" x14ac:dyDescent="0.25">
      <c r="B18" s="74" t="s">
        <v>73</v>
      </c>
      <c r="C18" s="74"/>
      <c r="D18" s="74"/>
      <c r="E18" s="74"/>
      <c r="F18" s="74"/>
      <c r="G18" s="43"/>
      <c r="H18" s="44"/>
      <c r="I18" s="44"/>
      <c r="J18" s="44"/>
      <c r="K18" s="45"/>
      <c r="L18" s="45"/>
      <c r="M18" s="1"/>
    </row>
    <row r="19" spans="1:49" ht="25.5" x14ac:dyDescent="0.25">
      <c r="B19" s="77" t="s">
        <v>8</v>
      </c>
      <c r="C19" s="77"/>
      <c r="D19" s="77"/>
      <c r="E19" s="77"/>
      <c r="F19" s="77"/>
      <c r="G19" s="24" t="s">
        <v>87</v>
      </c>
      <c r="H19" s="24" t="s">
        <v>88</v>
      </c>
      <c r="I19" s="24" t="s">
        <v>89</v>
      </c>
      <c r="J19" s="24" t="s">
        <v>90</v>
      </c>
      <c r="K19" s="24" t="s">
        <v>91</v>
      </c>
      <c r="L19" s="24" t="s">
        <v>92</v>
      </c>
    </row>
    <row r="20" spans="1:49" x14ac:dyDescent="0.25">
      <c r="B20" s="78">
        <v>1</v>
      </c>
      <c r="C20" s="79"/>
      <c r="D20" s="79"/>
      <c r="E20" s="79"/>
      <c r="F20" s="79"/>
      <c r="G20" s="30">
        <v>2</v>
      </c>
      <c r="H20" s="28">
        <v>3</v>
      </c>
      <c r="I20" s="28">
        <v>4</v>
      </c>
      <c r="J20" s="28">
        <v>5</v>
      </c>
      <c r="K20" s="28" t="s">
        <v>49</v>
      </c>
      <c r="L20" s="28" t="s">
        <v>50</v>
      </c>
    </row>
    <row r="21" spans="1:49" ht="15.75" customHeight="1" x14ac:dyDescent="0.25">
      <c r="B21" s="75" t="s">
        <v>37</v>
      </c>
      <c r="C21" s="80"/>
      <c r="D21" s="80"/>
      <c r="E21" s="80"/>
      <c r="F21" s="80"/>
      <c r="G21" s="48">
        <v>0</v>
      </c>
      <c r="H21" s="59">
        <v>0</v>
      </c>
      <c r="I21" s="59">
        <v>0</v>
      </c>
      <c r="J21" s="59">
        <v>0</v>
      </c>
      <c r="K21" s="57"/>
      <c r="L21" s="57"/>
    </row>
    <row r="22" spans="1:49" x14ac:dyDescent="0.25">
      <c r="B22" s="75" t="s">
        <v>38</v>
      </c>
      <c r="C22" s="76"/>
      <c r="D22" s="76"/>
      <c r="E22" s="76"/>
      <c r="F22" s="76"/>
      <c r="G22" s="48">
        <v>0</v>
      </c>
      <c r="H22" s="50">
        <v>0</v>
      </c>
      <c r="I22" s="50">
        <v>0</v>
      </c>
      <c r="J22" s="50">
        <v>0</v>
      </c>
      <c r="K22" s="57"/>
      <c r="L22" s="57"/>
    </row>
    <row r="23" spans="1:49" ht="15" customHeight="1" x14ac:dyDescent="0.25">
      <c r="B23" s="71" t="s">
        <v>67</v>
      </c>
      <c r="C23" s="72"/>
      <c r="D23" s="72"/>
      <c r="E23" s="72"/>
      <c r="F23" s="73"/>
      <c r="G23" s="135">
        <v>0</v>
      </c>
      <c r="H23" s="179">
        <v>0</v>
      </c>
      <c r="I23" s="179">
        <v>0</v>
      </c>
      <c r="J23" s="60">
        <v>0</v>
      </c>
      <c r="K23" s="58"/>
      <c r="L23" s="58"/>
    </row>
    <row r="24" spans="1:49" s="32" customFormat="1" ht="15" customHeight="1" x14ac:dyDescent="0.25">
      <c r="A24"/>
      <c r="B24" s="75" t="s">
        <v>20</v>
      </c>
      <c r="C24" s="76"/>
      <c r="D24" s="76"/>
      <c r="E24" s="76"/>
      <c r="F24" s="76"/>
      <c r="G24" s="50">
        <v>3525919.73</v>
      </c>
      <c r="H24" s="180">
        <v>204019</v>
      </c>
      <c r="I24" s="180">
        <v>204019</v>
      </c>
      <c r="J24" s="61">
        <v>2028556.38</v>
      </c>
      <c r="K24" s="57">
        <f t="shared" ref="K23:K27" si="2">J24/G24</f>
        <v>0.57532687506757274</v>
      </c>
      <c r="L24" s="57">
        <f t="shared" ref="L23:L27" si="3">J24/I24</f>
        <v>9.9429777618751185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2" customFormat="1" ht="15" customHeight="1" x14ac:dyDescent="0.25">
      <c r="A25"/>
      <c r="B25" s="75" t="s">
        <v>72</v>
      </c>
      <c r="C25" s="76"/>
      <c r="D25" s="76"/>
      <c r="E25" s="76"/>
      <c r="F25" s="76"/>
      <c r="G25" s="48">
        <v>-2533537.2599999998</v>
      </c>
      <c r="H25" s="180">
        <v>-226328</v>
      </c>
      <c r="I25" s="180">
        <v>-226328</v>
      </c>
      <c r="J25" s="61">
        <v>-2024508.61</v>
      </c>
      <c r="K25" s="57">
        <f t="shared" si="2"/>
        <v>0.79908381138235174</v>
      </c>
      <c r="L25" s="57">
        <f t="shared" si="3"/>
        <v>8.945020545403132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41" customFormat="1" x14ac:dyDescent="0.25">
      <c r="A26" s="40"/>
      <c r="B26" s="71" t="s">
        <v>74</v>
      </c>
      <c r="C26" s="72"/>
      <c r="D26" s="72"/>
      <c r="E26" s="72"/>
      <c r="F26" s="73"/>
      <c r="G26" s="135">
        <f>G24+G25</f>
        <v>992382.4700000002</v>
      </c>
      <c r="H26" s="181">
        <f>H24+H25</f>
        <v>-22309</v>
      </c>
      <c r="I26" s="181">
        <f>I24+I25</f>
        <v>-22309</v>
      </c>
      <c r="J26" s="136">
        <f>J24+J25</f>
        <v>4047.7699999997858</v>
      </c>
      <c r="K26" s="58">
        <f t="shared" si="2"/>
        <v>4.0788406913312217E-3</v>
      </c>
      <c r="L26" s="58">
        <f t="shared" si="3"/>
        <v>-0.18144112241695215</v>
      </c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</row>
    <row r="27" spans="1:49" x14ac:dyDescent="0.25">
      <c r="B27" s="89" t="s">
        <v>75</v>
      </c>
      <c r="C27" s="89"/>
      <c r="D27" s="89"/>
      <c r="E27" s="89"/>
      <c r="F27" s="89"/>
      <c r="G27" s="135">
        <f>G16+G26</f>
        <v>1.3969838619232178E-9</v>
      </c>
      <c r="H27" s="137">
        <f>H16+H26</f>
        <v>0</v>
      </c>
      <c r="I27" s="182">
        <f>I16+I26</f>
        <v>0</v>
      </c>
      <c r="J27" s="137">
        <f>J16+J26</f>
        <v>2.3283064365386963E-10</v>
      </c>
      <c r="K27" s="58"/>
      <c r="L27" s="58"/>
    </row>
    <row r="29" spans="1:49" x14ac:dyDescent="0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49" x14ac:dyDescent="0.25">
      <c r="B30" s="68" t="s">
        <v>81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</row>
    <row r="31" spans="1:49" ht="15" customHeight="1" x14ac:dyDescent="0.25">
      <c r="B31" s="68" t="s">
        <v>82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</row>
    <row r="32" spans="1:49" ht="15" customHeight="1" x14ac:dyDescent="0.25">
      <c r="B32" s="68" t="s">
        <v>84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2:12" ht="15" customHeight="1" x14ac:dyDescent="0.25">
      <c r="B33" s="68" t="s">
        <v>85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2:12" ht="36.75" customHeight="1" x14ac:dyDescent="0.25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</row>
    <row r="35" spans="2:12" ht="15" customHeight="1" x14ac:dyDescent="0.25">
      <c r="B35" s="81" t="s">
        <v>86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</row>
    <row r="36" spans="2:12" x14ac:dyDescent="0.25"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</row>
    <row r="40" spans="2:12" x14ac:dyDescent="0.25">
      <c r="H40" s="138"/>
    </row>
    <row r="41" spans="2:12" x14ac:dyDescent="0.25">
      <c r="I41" s="139"/>
    </row>
    <row r="42" spans="2:12" x14ac:dyDescent="0.25">
      <c r="I42" s="139"/>
    </row>
    <row r="43" spans="2:12" x14ac:dyDescent="0.25">
      <c r="H43" s="139"/>
      <c r="I43" s="139"/>
    </row>
    <row r="44" spans="2:12" x14ac:dyDescent="0.25">
      <c r="H44" s="139"/>
      <c r="I44" s="139"/>
    </row>
    <row r="45" spans="2:12" x14ac:dyDescent="0.25">
      <c r="H45" s="139"/>
      <c r="I45" s="139"/>
    </row>
    <row r="46" spans="2:12" x14ac:dyDescent="0.25">
      <c r="H46" s="139"/>
      <c r="I46" s="139"/>
    </row>
  </sheetData>
  <mergeCells count="31">
    <mergeCell ref="B1:L1"/>
    <mergeCell ref="B33:L34"/>
    <mergeCell ref="B35:L36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30:L30"/>
    <mergeCell ref="B31:L31"/>
    <mergeCell ref="B7:F7"/>
    <mergeCell ref="B32:L32"/>
    <mergeCell ref="B2:L2"/>
    <mergeCell ref="B4:L4"/>
    <mergeCell ref="B6:L6"/>
    <mergeCell ref="B17:L17"/>
    <mergeCell ref="B5:L5"/>
    <mergeCell ref="B3:L3"/>
    <mergeCell ref="B26:F26"/>
    <mergeCell ref="B23:F23"/>
    <mergeCell ref="B18:F18"/>
    <mergeCell ref="B24:F24"/>
    <mergeCell ref="B25:F25"/>
    <mergeCell ref="B19:F19"/>
    <mergeCell ref="B20:F20"/>
    <mergeCell ref="B21:F2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S123"/>
  <sheetViews>
    <sheetView zoomScale="115" zoomScaleNormal="115" workbookViewId="0">
      <selection activeCell="F10" sqref="F1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8.42578125" bestFit="1" customWidth="1"/>
    <col min="7" max="10" width="25.28515625" customWidth="1"/>
    <col min="11" max="12" width="15.7109375" customWidth="1"/>
    <col min="16" max="16" width="10.140625" bestFit="1" customWidth="1"/>
    <col min="19" max="19" width="9.140625" style="139" customWidth="1"/>
  </cols>
  <sheetData>
    <row r="1" spans="2:19" ht="18" x14ac:dyDescent="0.25"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2:19" ht="15.75" customHeight="1" x14ac:dyDescent="0.25">
      <c r="B2" s="67" t="s">
        <v>14</v>
      </c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2:19" ht="18" x14ac:dyDescent="0.25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2:19" ht="15.75" customHeight="1" x14ac:dyDescent="0.25">
      <c r="B4" s="67" t="s">
        <v>70</v>
      </c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2:19" ht="18" x14ac:dyDescent="0.25"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</row>
    <row r="6" spans="2:19" ht="15.75" customHeight="1" x14ac:dyDescent="0.25">
      <c r="B6" s="67" t="s">
        <v>51</v>
      </c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2:19" ht="18" x14ac:dyDescent="0.25"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</row>
    <row r="8" spans="2:19" ht="45" customHeight="1" x14ac:dyDescent="0.25">
      <c r="B8" s="96" t="s">
        <v>8</v>
      </c>
      <c r="C8" s="97"/>
      <c r="D8" s="97"/>
      <c r="E8" s="97"/>
      <c r="F8" s="98"/>
      <c r="G8" s="110" t="s">
        <v>87</v>
      </c>
      <c r="H8" s="110" t="s">
        <v>88</v>
      </c>
      <c r="I8" s="110" t="s">
        <v>89</v>
      </c>
      <c r="J8" s="110" t="s">
        <v>90</v>
      </c>
      <c r="K8" s="31" t="s">
        <v>32</v>
      </c>
      <c r="L8" s="31" t="s">
        <v>66</v>
      </c>
    </row>
    <row r="9" spans="2:19" x14ac:dyDescent="0.25">
      <c r="B9" s="93">
        <v>1</v>
      </c>
      <c r="C9" s="94"/>
      <c r="D9" s="94"/>
      <c r="E9" s="94"/>
      <c r="F9" s="95"/>
      <c r="G9" s="33">
        <v>2</v>
      </c>
      <c r="H9" s="33">
        <v>3</v>
      </c>
      <c r="I9" s="33">
        <v>4</v>
      </c>
      <c r="J9" s="33">
        <v>5</v>
      </c>
      <c r="K9" s="33" t="s">
        <v>49</v>
      </c>
      <c r="L9" s="33" t="s">
        <v>50</v>
      </c>
    </row>
    <row r="10" spans="2:19" x14ac:dyDescent="0.25">
      <c r="B10" s="6"/>
      <c r="C10" s="6"/>
      <c r="D10" s="6"/>
      <c r="E10" s="6"/>
      <c r="F10" s="6" t="s">
        <v>65</v>
      </c>
      <c r="G10" s="108">
        <f>G11</f>
        <v>12073229.710000001</v>
      </c>
      <c r="H10" s="4">
        <f>H11</f>
        <v>24993701</v>
      </c>
      <c r="I10" s="4">
        <f>I11</f>
        <v>23463428</v>
      </c>
      <c r="J10" s="62">
        <f>J11</f>
        <v>11244118.900000002</v>
      </c>
      <c r="K10" s="65">
        <f t="shared" ref="K10:K36" si="0">J10/G10</f>
        <v>0.93132651080818385</v>
      </c>
      <c r="L10" s="65">
        <f t="shared" ref="L10:L36" si="1">J10/I10</f>
        <v>0.4792189316923342</v>
      </c>
    </row>
    <row r="11" spans="2:19" x14ac:dyDescent="0.25">
      <c r="B11" s="6">
        <v>6</v>
      </c>
      <c r="C11" s="6"/>
      <c r="D11" s="6"/>
      <c r="E11" s="6"/>
      <c r="F11" s="6" t="s">
        <v>3</v>
      </c>
      <c r="G11" s="146">
        <f>G12+G29+G33</f>
        <v>12073229.710000001</v>
      </c>
      <c r="H11" s="4">
        <f>H12+H29+H33</f>
        <v>24993701</v>
      </c>
      <c r="I11" s="4">
        <f>I12+I29+I33</f>
        <v>23463428</v>
      </c>
      <c r="J11" s="62">
        <f>J12+J29+J33</f>
        <v>11244118.900000002</v>
      </c>
      <c r="K11" s="65">
        <f t="shared" si="0"/>
        <v>0.93132651080818385</v>
      </c>
      <c r="L11" s="65">
        <f t="shared" si="1"/>
        <v>0.4792189316923342</v>
      </c>
    </row>
    <row r="12" spans="2:19" ht="25.5" x14ac:dyDescent="0.25">
      <c r="B12" s="6"/>
      <c r="C12" s="10">
        <v>63</v>
      </c>
      <c r="D12" s="10"/>
      <c r="E12" s="10"/>
      <c r="F12" s="10" t="s">
        <v>18</v>
      </c>
      <c r="G12" s="63">
        <v>434331.71</v>
      </c>
      <c r="H12" s="4">
        <f>H13+H15+H21+H23+H26</f>
        <v>1350930</v>
      </c>
      <c r="I12" s="4">
        <f>I13+I15+I21+I23+I26</f>
        <v>1350930</v>
      </c>
      <c r="J12" s="62">
        <f>J13+J15+J21+J23+J26</f>
        <v>515623.61</v>
      </c>
      <c r="K12" s="65">
        <f t="shared" si="0"/>
        <v>1.1871654731357284</v>
      </c>
      <c r="L12" s="65">
        <f t="shared" si="1"/>
        <v>0.38168047937346866</v>
      </c>
    </row>
    <row r="13" spans="2:19" s="151" customFormat="1" x14ac:dyDescent="0.25">
      <c r="B13" s="147"/>
      <c r="C13" s="147"/>
      <c r="D13" s="147">
        <v>631</v>
      </c>
      <c r="E13" s="147"/>
      <c r="F13" s="147" t="s">
        <v>39</v>
      </c>
      <c r="G13" s="148"/>
      <c r="H13" s="149">
        <f>H14</f>
        <v>222502</v>
      </c>
      <c r="I13" s="149">
        <f>I14</f>
        <v>222502</v>
      </c>
      <c r="J13" s="150">
        <f>J14</f>
        <v>135516.75</v>
      </c>
      <c r="K13" s="65"/>
      <c r="L13" s="65">
        <f t="shared" si="1"/>
        <v>0.60905857026004262</v>
      </c>
      <c r="S13" s="178"/>
    </row>
    <row r="14" spans="2:19" s="151" customFormat="1" x14ac:dyDescent="0.25">
      <c r="B14" s="147"/>
      <c r="C14" s="147"/>
      <c r="D14" s="147"/>
      <c r="E14" s="147">
        <v>6311</v>
      </c>
      <c r="F14" s="147" t="s">
        <v>199</v>
      </c>
      <c r="G14" s="148"/>
      <c r="H14" s="149">
        <v>222502</v>
      </c>
      <c r="I14" s="149">
        <v>222502</v>
      </c>
      <c r="J14" s="150">
        <v>135516.75</v>
      </c>
      <c r="K14" s="65"/>
      <c r="L14" s="65">
        <f t="shared" si="1"/>
        <v>0.60905857026004262</v>
      </c>
      <c r="S14" s="178"/>
    </row>
    <row r="15" spans="2:19" s="151" customFormat="1" ht="25.5" x14ac:dyDescent="0.25">
      <c r="B15" s="147"/>
      <c r="C15" s="147"/>
      <c r="D15" s="147">
        <v>632</v>
      </c>
      <c r="E15" s="147"/>
      <c r="F15" s="152" t="s">
        <v>94</v>
      </c>
      <c r="G15" s="148">
        <v>80523.710000000006</v>
      </c>
      <c r="H15" s="149">
        <f>SUM(H16:H20)</f>
        <v>9900</v>
      </c>
      <c r="I15" s="149">
        <f>SUM(I16:I20)</f>
        <v>9900</v>
      </c>
      <c r="J15" s="150"/>
      <c r="K15" s="65">
        <f t="shared" si="0"/>
        <v>0</v>
      </c>
      <c r="L15" s="65">
        <f t="shared" si="1"/>
        <v>0</v>
      </c>
      <c r="S15" s="178"/>
    </row>
    <row r="16" spans="2:19" s="151" customFormat="1" x14ac:dyDescent="0.25">
      <c r="B16" s="147"/>
      <c r="C16" s="147"/>
      <c r="D16" s="147"/>
      <c r="E16" s="147">
        <v>6312</v>
      </c>
      <c r="F16" s="147" t="s">
        <v>200</v>
      </c>
      <c r="G16" s="148"/>
      <c r="H16" s="149">
        <v>9900</v>
      </c>
      <c r="I16" s="149">
        <v>9900</v>
      </c>
      <c r="J16" s="150"/>
      <c r="K16" s="65"/>
      <c r="L16" s="65">
        <f t="shared" si="1"/>
        <v>0</v>
      </c>
      <c r="S16" s="178"/>
    </row>
    <row r="17" spans="2:19" s="151" customFormat="1" x14ac:dyDescent="0.25">
      <c r="B17" s="147"/>
      <c r="C17" s="147"/>
      <c r="D17" s="147"/>
      <c r="E17" s="147">
        <v>6321</v>
      </c>
      <c r="F17" s="147" t="s">
        <v>95</v>
      </c>
      <c r="G17" s="148">
        <v>80523.710000000006</v>
      </c>
      <c r="H17" s="149"/>
      <c r="I17" s="149"/>
      <c r="J17" s="149"/>
      <c r="K17" s="65">
        <f t="shared" si="0"/>
        <v>0</v>
      </c>
      <c r="L17" s="65"/>
      <c r="S17" s="178"/>
    </row>
    <row r="18" spans="2:19" s="151" customFormat="1" x14ac:dyDescent="0.25">
      <c r="B18" s="147"/>
      <c r="C18" s="147"/>
      <c r="D18" s="147"/>
      <c r="E18" s="147">
        <v>6322</v>
      </c>
      <c r="F18" s="147" t="s">
        <v>187</v>
      </c>
      <c r="G18" s="148"/>
      <c r="H18" s="149"/>
      <c r="I18" s="149"/>
      <c r="J18" s="149"/>
      <c r="K18" s="65"/>
      <c r="L18" s="65"/>
      <c r="S18" s="178"/>
    </row>
    <row r="19" spans="2:19" s="151" customFormat="1" x14ac:dyDescent="0.25">
      <c r="B19" s="147"/>
      <c r="C19" s="147"/>
      <c r="D19" s="147"/>
      <c r="E19" s="147">
        <v>6323</v>
      </c>
      <c r="F19" s="147" t="s">
        <v>188</v>
      </c>
      <c r="G19" s="148"/>
      <c r="H19" s="149"/>
      <c r="I19" s="149"/>
      <c r="J19" s="149"/>
      <c r="K19" s="65"/>
      <c r="L19" s="65"/>
      <c r="S19" s="178"/>
    </row>
    <row r="20" spans="2:19" s="151" customFormat="1" x14ac:dyDescent="0.25">
      <c r="B20" s="147"/>
      <c r="C20" s="147"/>
      <c r="D20" s="147"/>
      <c r="E20" s="147">
        <v>6324</v>
      </c>
      <c r="F20" s="147" t="s">
        <v>189</v>
      </c>
      <c r="G20" s="148"/>
      <c r="H20" s="149"/>
      <c r="I20" s="149"/>
      <c r="J20" s="149"/>
      <c r="K20" s="65"/>
      <c r="L20" s="65"/>
      <c r="S20" s="178"/>
    </row>
    <row r="21" spans="2:19" s="151" customFormat="1" ht="25.5" x14ac:dyDescent="0.25">
      <c r="B21" s="147"/>
      <c r="C21" s="147"/>
      <c r="D21" s="147">
        <v>639</v>
      </c>
      <c r="E21" s="147"/>
      <c r="F21" s="152" t="s">
        <v>201</v>
      </c>
      <c r="G21" s="148"/>
      <c r="H21" s="149">
        <f>SUM(H22)</f>
        <v>157678</v>
      </c>
      <c r="I21" s="149">
        <f>SUM(I22)</f>
        <v>157678</v>
      </c>
      <c r="J21" s="150"/>
      <c r="K21" s="65"/>
      <c r="L21" s="65">
        <f t="shared" si="1"/>
        <v>0</v>
      </c>
      <c r="S21" s="178"/>
    </row>
    <row r="22" spans="2:19" s="151" customFormat="1" ht="25.5" x14ac:dyDescent="0.25">
      <c r="B22" s="147"/>
      <c r="C22" s="147"/>
      <c r="D22" s="147"/>
      <c r="E22" s="147">
        <v>6393</v>
      </c>
      <c r="F22" s="152" t="s">
        <v>201</v>
      </c>
      <c r="G22" s="148"/>
      <c r="H22" s="149">
        <v>157678</v>
      </c>
      <c r="I22" s="149">
        <v>157678</v>
      </c>
      <c r="J22" s="150"/>
      <c r="K22" s="65"/>
      <c r="L22" s="65">
        <f t="shared" si="1"/>
        <v>0</v>
      </c>
      <c r="S22" s="178"/>
    </row>
    <row r="23" spans="2:19" s="151" customFormat="1" x14ac:dyDescent="0.25">
      <c r="B23" s="147"/>
      <c r="C23" s="147"/>
      <c r="D23" s="147">
        <v>634</v>
      </c>
      <c r="E23" s="147"/>
      <c r="F23" s="147" t="s">
        <v>190</v>
      </c>
      <c r="G23" s="148">
        <v>271127.94</v>
      </c>
      <c r="H23" s="149">
        <f>SUM(H24:H25)</f>
        <v>810850</v>
      </c>
      <c r="I23" s="149">
        <f>SUM(I24:I25)</f>
        <v>810850</v>
      </c>
      <c r="J23" s="150">
        <f>SUM(J24:J25)</f>
        <v>323826.8</v>
      </c>
      <c r="K23" s="65">
        <f t="shared" si="0"/>
        <v>1.1943689757684139</v>
      </c>
      <c r="L23" s="65">
        <f t="shared" si="1"/>
        <v>0.399367083924277</v>
      </c>
      <c r="S23" s="178"/>
    </row>
    <row r="24" spans="2:19" s="151" customFormat="1" ht="25.5" x14ac:dyDescent="0.25">
      <c r="B24" s="147"/>
      <c r="C24" s="147"/>
      <c r="D24" s="147"/>
      <c r="E24" s="147">
        <v>6341</v>
      </c>
      <c r="F24" s="152" t="s">
        <v>191</v>
      </c>
      <c r="G24" s="148"/>
      <c r="H24" s="149">
        <v>700050</v>
      </c>
      <c r="I24" s="149">
        <v>700050</v>
      </c>
      <c r="J24" s="150"/>
      <c r="K24" s="65"/>
      <c r="L24" s="65">
        <f t="shared" si="1"/>
        <v>0</v>
      </c>
      <c r="S24" s="178"/>
    </row>
    <row r="25" spans="2:19" s="151" customFormat="1" ht="25.5" x14ac:dyDescent="0.25">
      <c r="B25" s="147"/>
      <c r="C25" s="147"/>
      <c r="D25" s="147"/>
      <c r="E25" s="147">
        <v>6342</v>
      </c>
      <c r="F25" s="152" t="s">
        <v>192</v>
      </c>
      <c r="G25" s="148">
        <v>271127.94</v>
      </c>
      <c r="H25" s="149">
        <v>110800</v>
      </c>
      <c r="I25" s="149">
        <v>110800</v>
      </c>
      <c r="J25" s="150">
        <v>323826.8</v>
      </c>
      <c r="K25" s="65">
        <f t="shared" si="0"/>
        <v>1.1943689757684139</v>
      </c>
      <c r="L25" s="65">
        <f t="shared" si="1"/>
        <v>2.9226245487364619</v>
      </c>
      <c r="S25" s="178"/>
    </row>
    <row r="26" spans="2:19" s="151" customFormat="1" ht="25.5" x14ac:dyDescent="0.25">
      <c r="B26" s="147"/>
      <c r="C26" s="147"/>
      <c r="D26" s="147">
        <v>636</v>
      </c>
      <c r="E26" s="147"/>
      <c r="F26" s="152" t="s">
        <v>193</v>
      </c>
      <c r="G26" s="148">
        <v>82680.06</v>
      </c>
      <c r="H26" s="149">
        <f>SUM(H27:H28)</f>
        <v>150000</v>
      </c>
      <c r="I26" s="149">
        <f>SUM(I27:I28)</f>
        <v>150000</v>
      </c>
      <c r="J26" s="150">
        <f>SUM(J27:J28)</f>
        <v>56280.06</v>
      </c>
      <c r="K26" s="65">
        <f t="shared" si="0"/>
        <v>0.68069689354361862</v>
      </c>
      <c r="L26" s="65">
        <f t="shared" si="1"/>
        <v>0.37520039999999999</v>
      </c>
      <c r="S26" s="178"/>
    </row>
    <row r="27" spans="2:19" s="151" customFormat="1" ht="25.5" x14ac:dyDescent="0.25">
      <c r="B27" s="147"/>
      <c r="C27" s="147"/>
      <c r="D27" s="147"/>
      <c r="E27" s="147">
        <v>6361</v>
      </c>
      <c r="F27" s="152" t="s">
        <v>194</v>
      </c>
      <c r="G27" s="148">
        <v>70680.06</v>
      </c>
      <c r="H27" s="149">
        <v>150000</v>
      </c>
      <c r="I27" s="149">
        <v>150000</v>
      </c>
      <c r="J27" s="150">
        <v>55680.06</v>
      </c>
      <c r="K27" s="65">
        <f t="shared" si="0"/>
        <v>0.78777607149739259</v>
      </c>
      <c r="L27" s="65">
        <f t="shared" si="1"/>
        <v>0.37120039999999999</v>
      </c>
      <c r="S27" s="178"/>
    </row>
    <row r="28" spans="2:19" s="151" customFormat="1" ht="25.5" x14ac:dyDescent="0.25">
      <c r="B28" s="147"/>
      <c r="C28" s="147"/>
      <c r="D28" s="147"/>
      <c r="E28" s="147">
        <v>6362</v>
      </c>
      <c r="F28" s="152" t="s">
        <v>195</v>
      </c>
      <c r="G28" s="148">
        <v>12000</v>
      </c>
      <c r="H28" s="149"/>
      <c r="I28" s="149"/>
      <c r="J28" s="150">
        <v>600</v>
      </c>
      <c r="K28" s="65">
        <f t="shared" si="0"/>
        <v>0.05</v>
      </c>
      <c r="L28" s="65"/>
      <c r="S28" s="178"/>
    </row>
    <row r="29" spans="2:19" s="151" customFormat="1" ht="25.5" x14ac:dyDescent="0.25">
      <c r="B29" s="147"/>
      <c r="C29" s="147">
        <v>66</v>
      </c>
      <c r="D29" s="153"/>
      <c r="E29" s="153"/>
      <c r="F29" s="154" t="s">
        <v>21</v>
      </c>
      <c r="G29" s="148">
        <v>860410.18</v>
      </c>
      <c r="H29" s="149">
        <f>H30</f>
        <v>2013897</v>
      </c>
      <c r="I29" s="149">
        <f>I30</f>
        <v>2013897</v>
      </c>
      <c r="J29" s="150">
        <f>J30</f>
        <v>885037.26</v>
      </c>
      <c r="K29" s="65">
        <f t="shared" si="0"/>
        <v>1.028622487939415</v>
      </c>
      <c r="L29" s="65">
        <f t="shared" si="1"/>
        <v>0.43946500739610816</v>
      </c>
      <c r="S29" s="178"/>
    </row>
    <row r="30" spans="2:19" s="151" customFormat="1" ht="15" customHeight="1" x14ac:dyDescent="0.25">
      <c r="B30" s="147"/>
      <c r="C30" s="155"/>
      <c r="D30" s="153">
        <v>661</v>
      </c>
      <c r="E30" s="153"/>
      <c r="F30" s="154" t="s">
        <v>40</v>
      </c>
      <c r="G30" s="148">
        <v>860410.18</v>
      </c>
      <c r="H30" s="149">
        <f>SUM(H31:H32)</f>
        <v>2013897</v>
      </c>
      <c r="I30" s="149">
        <f>SUM(I31:I32)</f>
        <v>2013897</v>
      </c>
      <c r="J30" s="150">
        <f>SUM(J31:J32)</f>
        <v>885037.26</v>
      </c>
      <c r="K30" s="65">
        <f t="shared" si="0"/>
        <v>1.028622487939415</v>
      </c>
      <c r="L30" s="65">
        <f t="shared" si="1"/>
        <v>0.43946500739610816</v>
      </c>
      <c r="S30" s="178"/>
    </row>
    <row r="31" spans="2:19" s="151" customFormat="1" x14ac:dyDescent="0.25">
      <c r="B31" s="147"/>
      <c r="C31" s="155"/>
      <c r="D31" s="153"/>
      <c r="E31" s="153">
        <v>6614</v>
      </c>
      <c r="F31" s="154" t="s">
        <v>41</v>
      </c>
      <c r="G31" s="148"/>
      <c r="H31" s="149"/>
      <c r="I31" s="149"/>
      <c r="J31" s="150"/>
      <c r="K31" s="65"/>
      <c r="L31" s="65"/>
      <c r="S31" s="178"/>
    </row>
    <row r="32" spans="2:19" s="151" customFormat="1" x14ac:dyDescent="0.25">
      <c r="B32" s="147"/>
      <c r="C32" s="155"/>
      <c r="D32" s="153"/>
      <c r="E32" s="153">
        <v>6615</v>
      </c>
      <c r="F32" s="154" t="s">
        <v>196</v>
      </c>
      <c r="G32" s="148">
        <v>860410.18</v>
      </c>
      <c r="H32" s="149">
        <v>2013897</v>
      </c>
      <c r="I32" s="149">
        <v>2013897</v>
      </c>
      <c r="J32" s="150">
        <v>885037.26</v>
      </c>
      <c r="K32" s="65">
        <f t="shared" si="0"/>
        <v>1.028622487939415</v>
      </c>
      <c r="L32" s="65">
        <f t="shared" si="1"/>
        <v>0.43946500739610816</v>
      </c>
      <c r="S32" s="178"/>
    </row>
    <row r="33" spans="2:19" s="151" customFormat="1" ht="30.75" customHeight="1" x14ac:dyDescent="0.25">
      <c r="B33" s="147"/>
      <c r="C33" s="147">
        <v>67</v>
      </c>
      <c r="D33" s="153"/>
      <c r="E33" s="153"/>
      <c r="F33" s="154" t="s">
        <v>93</v>
      </c>
      <c r="G33" s="148">
        <v>10778487.82</v>
      </c>
      <c r="H33" s="149">
        <f>H34</f>
        <v>21628874</v>
      </c>
      <c r="I33" s="149">
        <f>I34</f>
        <v>20098601</v>
      </c>
      <c r="J33" s="150">
        <f>J34</f>
        <v>9843458.0300000012</v>
      </c>
      <c r="K33" s="65">
        <f t="shared" si="0"/>
        <v>0.91325037374305817</v>
      </c>
      <c r="L33" s="65">
        <f t="shared" si="1"/>
        <v>0.4897583682565767</v>
      </c>
      <c r="S33" s="178"/>
    </row>
    <row r="34" spans="2:19" s="151" customFormat="1" x14ac:dyDescent="0.25">
      <c r="B34" s="147"/>
      <c r="C34" s="155"/>
      <c r="D34" s="153">
        <v>671</v>
      </c>
      <c r="E34" s="153"/>
      <c r="F34" s="154" t="s">
        <v>93</v>
      </c>
      <c r="G34" s="148">
        <v>10778487.82</v>
      </c>
      <c r="H34" s="149">
        <f>H35+H36</f>
        <v>21628874</v>
      </c>
      <c r="I34" s="149">
        <f>I35+I36</f>
        <v>20098601</v>
      </c>
      <c r="J34" s="150">
        <f>J35+J36</f>
        <v>9843458.0300000012</v>
      </c>
      <c r="K34" s="65">
        <f t="shared" si="0"/>
        <v>0.91325037374305817</v>
      </c>
      <c r="L34" s="65">
        <f t="shared" si="1"/>
        <v>0.4897583682565767</v>
      </c>
      <c r="S34" s="178"/>
    </row>
    <row r="35" spans="2:19" ht="25.5" x14ac:dyDescent="0.25">
      <c r="B35" s="7"/>
      <c r="C35" s="15"/>
      <c r="D35" s="8"/>
      <c r="E35" s="8">
        <v>6711</v>
      </c>
      <c r="F35" s="10" t="s">
        <v>197</v>
      </c>
      <c r="G35" s="63">
        <v>10612076.17</v>
      </c>
      <c r="H35" s="4">
        <v>20922174</v>
      </c>
      <c r="I35" s="4">
        <v>19570685</v>
      </c>
      <c r="J35" s="62">
        <v>9686480.6500000004</v>
      </c>
      <c r="K35" s="65">
        <f t="shared" si="0"/>
        <v>0.9127790353958608</v>
      </c>
      <c r="L35" s="65">
        <f t="shared" si="1"/>
        <v>0.49494847267737435</v>
      </c>
    </row>
    <row r="36" spans="2:19" ht="25.5" x14ac:dyDescent="0.25">
      <c r="B36" s="7"/>
      <c r="C36" s="15"/>
      <c r="D36" s="8"/>
      <c r="E36" s="8">
        <v>6712</v>
      </c>
      <c r="F36" s="10" t="s">
        <v>198</v>
      </c>
      <c r="G36" s="63">
        <v>166411.65</v>
      </c>
      <c r="H36" s="4">
        <v>706700</v>
      </c>
      <c r="I36" s="4">
        <v>527916</v>
      </c>
      <c r="J36" s="62">
        <v>156977.38</v>
      </c>
      <c r="K36" s="65">
        <f t="shared" si="0"/>
        <v>0.94330763501233239</v>
      </c>
      <c r="L36" s="65">
        <f t="shared" si="1"/>
        <v>0.29735295009054474</v>
      </c>
    </row>
    <row r="37" spans="2:19" x14ac:dyDescent="0.25">
      <c r="B37" s="15">
        <v>7</v>
      </c>
      <c r="C37" s="7"/>
      <c r="D37" s="8"/>
      <c r="E37" s="8"/>
      <c r="F37" s="10" t="s">
        <v>30</v>
      </c>
      <c r="G37" s="62"/>
      <c r="H37" s="62"/>
      <c r="I37" s="145"/>
      <c r="J37" s="64"/>
      <c r="K37" s="25"/>
      <c r="L37" s="25"/>
    </row>
    <row r="38" spans="2:19" x14ac:dyDescent="0.25">
      <c r="B38" s="7"/>
      <c r="C38" s="7">
        <v>72</v>
      </c>
      <c r="D38" s="8"/>
      <c r="E38" s="8"/>
      <c r="F38" s="20" t="s">
        <v>31</v>
      </c>
      <c r="G38" s="62"/>
      <c r="H38" s="4"/>
      <c r="I38" s="4"/>
      <c r="J38" s="63"/>
      <c r="K38" s="25"/>
      <c r="L38" s="25"/>
    </row>
    <row r="39" spans="2:19" x14ac:dyDescent="0.25">
      <c r="B39" s="7"/>
      <c r="C39" s="7"/>
      <c r="D39" s="7">
        <v>721</v>
      </c>
      <c r="E39" s="7"/>
      <c r="F39" s="20" t="s">
        <v>42</v>
      </c>
      <c r="G39" s="62"/>
      <c r="H39" s="4"/>
      <c r="I39" s="4"/>
      <c r="J39" s="63"/>
      <c r="K39" s="63"/>
      <c r="L39" s="25"/>
    </row>
    <row r="40" spans="2:19" x14ac:dyDescent="0.25">
      <c r="B40" s="7"/>
      <c r="C40" s="7"/>
      <c r="D40" s="7"/>
      <c r="E40" s="7">
        <v>7211</v>
      </c>
      <c r="F40" s="20" t="s">
        <v>43</v>
      </c>
      <c r="G40" s="62"/>
      <c r="H40" s="4"/>
      <c r="I40" s="4"/>
      <c r="J40" s="63"/>
      <c r="K40" s="25"/>
      <c r="L40" s="25"/>
    </row>
    <row r="41" spans="2:19" x14ac:dyDescent="0.25">
      <c r="B41" s="140"/>
      <c r="C41" s="140"/>
      <c r="D41" s="140"/>
      <c r="E41" s="140"/>
      <c r="F41" s="141"/>
      <c r="G41" s="142"/>
      <c r="H41" s="142"/>
      <c r="I41" s="142"/>
      <c r="J41" s="143"/>
      <c r="K41" s="144"/>
      <c r="L41" s="144"/>
    </row>
    <row r="42" spans="2:19" x14ac:dyDescent="0.25">
      <c r="B42" s="140"/>
      <c r="C42" s="140"/>
      <c r="D42" s="140"/>
      <c r="E42" s="140"/>
      <c r="F42" s="141"/>
      <c r="G42" s="142"/>
      <c r="H42" s="142"/>
      <c r="I42" s="142"/>
      <c r="J42" s="143"/>
      <c r="K42" s="144"/>
      <c r="L42" s="144"/>
    </row>
    <row r="43" spans="2:19" x14ac:dyDescent="0.25">
      <c r="B43" s="140"/>
      <c r="C43" s="140"/>
      <c r="D43" s="140"/>
      <c r="E43" s="140"/>
      <c r="F43" s="141"/>
      <c r="G43" s="142"/>
      <c r="H43" s="142"/>
      <c r="I43" s="142"/>
      <c r="J43" s="143"/>
      <c r="K43" s="144"/>
      <c r="L43" s="144"/>
    </row>
    <row r="44" spans="2:19" ht="18" x14ac:dyDescent="0.25"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</row>
    <row r="45" spans="2:19" ht="36.75" customHeight="1" x14ac:dyDescent="0.25">
      <c r="B45" s="96" t="s">
        <v>8</v>
      </c>
      <c r="C45" s="97"/>
      <c r="D45" s="97"/>
      <c r="E45" s="97"/>
      <c r="F45" s="98"/>
      <c r="G45" s="110" t="s">
        <v>87</v>
      </c>
      <c r="H45" s="110" t="s">
        <v>88</v>
      </c>
      <c r="I45" s="110" t="s">
        <v>89</v>
      </c>
      <c r="J45" s="110" t="s">
        <v>90</v>
      </c>
      <c r="K45" s="31" t="s">
        <v>32</v>
      </c>
      <c r="L45" s="31" t="s">
        <v>66</v>
      </c>
    </row>
    <row r="46" spans="2:19" x14ac:dyDescent="0.25">
      <c r="B46" s="93">
        <v>1</v>
      </c>
      <c r="C46" s="94"/>
      <c r="D46" s="94"/>
      <c r="E46" s="94"/>
      <c r="F46" s="95"/>
      <c r="G46" s="33">
        <v>2</v>
      </c>
      <c r="H46" s="33">
        <v>3</v>
      </c>
      <c r="I46" s="33">
        <v>4</v>
      </c>
      <c r="J46" s="33">
        <v>5</v>
      </c>
      <c r="K46" s="33" t="s">
        <v>49</v>
      </c>
      <c r="L46" s="33" t="s">
        <v>50</v>
      </c>
    </row>
    <row r="47" spans="2:19" x14ac:dyDescent="0.25">
      <c r="B47" s="6"/>
      <c r="C47" s="6"/>
      <c r="D47" s="6"/>
      <c r="E47" s="6"/>
      <c r="F47" s="6" t="s">
        <v>64</v>
      </c>
      <c r="G47" s="62">
        <f>G48+G96</f>
        <v>13065612.18</v>
      </c>
      <c r="H47" s="4">
        <v>24971392</v>
      </c>
      <c r="I47" s="4">
        <v>23441119</v>
      </c>
      <c r="J47" s="62">
        <v>11248166.67</v>
      </c>
      <c r="K47" s="65">
        <f>J47/G47</f>
        <v>0.86089855684052607</v>
      </c>
      <c r="L47" s="65">
        <f>J47/I47</f>
        <v>0.4798476843191658</v>
      </c>
    </row>
    <row r="48" spans="2:19" x14ac:dyDescent="0.25">
      <c r="B48" s="6">
        <v>3</v>
      </c>
      <c r="C48" s="6"/>
      <c r="D48" s="6"/>
      <c r="E48" s="6"/>
      <c r="F48" s="6" t="s">
        <v>4</v>
      </c>
      <c r="G48" s="62">
        <v>12222601.43</v>
      </c>
      <c r="H48" s="4">
        <v>23871592</v>
      </c>
      <c r="I48" s="4">
        <v>22520103</v>
      </c>
      <c r="J48" s="62">
        <v>10871664.869999999</v>
      </c>
      <c r="K48" s="65">
        <f t="shared" ref="K48:K112" si="2">J48/G48</f>
        <v>0.88947225615291947</v>
      </c>
      <c r="L48" s="65">
        <f t="shared" ref="L48:L112" si="3">J48/I48</f>
        <v>0.48275378092187232</v>
      </c>
    </row>
    <row r="49" spans="2:19" x14ac:dyDescent="0.25">
      <c r="B49" s="6"/>
      <c r="C49" s="10">
        <v>31</v>
      </c>
      <c r="D49" s="10"/>
      <c r="E49" s="10"/>
      <c r="F49" s="10" t="s">
        <v>5</v>
      </c>
      <c r="G49" s="62">
        <v>5762622.0800000001</v>
      </c>
      <c r="H49" s="4">
        <f>H50+H54+H57</f>
        <v>12593756</v>
      </c>
      <c r="I49" s="4">
        <f>I50+I54+I57</f>
        <v>12593756</v>
      </c>
      <c r="J49" s="62">
        <v>6158936.96</v>
      </c>
      <c r="K49" s="65">
        <f t="shared" si="2"/>
        <v>1.068773359505123</v>
      </c>
      <c r="L49" s="65">
        <f t="shared" si="3"/>
        <v>0.48904687052853812</v>
      </c>
    </row>
    <row r="50" spans="2:19" s="151" customFormat="1" x14ac:dyDescent="0.25">
      <c r="B50" s="147"/>
      <c r="C50" s="147"/>
      <c r="D50" s="147">
        <v>311</v>
      </c>
      <c r="E50" s="147"/>
      <c r="F50" s="147" t="s">
        <v>44</v>
      </c>
      <c r="G50" s="62">
        <v>4797677.62</v>
      </c>
      <c r="H50" s="149">
        <f>SUM(H51:H52)</f>
        <v>10490762</v>
      </c>
      <c r="I50" s="149">
        <f>SUM(I51:I52)</f>
        <v>10490762</v>
      </c>
      <c r="J50" s="150">
        <v>5126502.2</v>
      </c>
      <c r="K50" s="156">
        <f t="shared" si="2"/>
        <v>1.0685382816530302</v>
      </c>
      <c r="L50" s="156">
        <f t="shared" si="3"/>
        <v>0.48866823973320528</v>
      </c>
      <c r="S50" s="178"/>
    </row>
    <row r="51" spans="2:19" s="151" customFormat="1" x14ac:dyDescent="0.25">
      <c r="B51" s="147"/>
      <c r="C51" s="147"/>
      <c r="D51" s="147"/>
      <c r="E51" s="147">
        <v>3111</v>
      </c>
      <c r="F51" s="147" t="s">
        <v>45</v>
      </c>
      <c r="G51" s="62">
        <v>4682140.62</v>
      </c>
      <c r="H51" s="149">
        <v>10260931</v>
      </c>
      <c r="I51" s="149">
        <v>10260931</v>
      </c>
      <c r="J51" s="150">
        <v>5002440.6399999997</v>
      </c>
      <c r="K51" s="156">
        <f t="shared" si="2"/>
        <v>1.068408885165008</v>
      </c>
      <c r="L51" s="156">
        <f t="shared" si="3"/>
        <v>0.48752307563514458</v>
      </c>
      <c r="S51" s="178"/>
    </row>
    <row r="52" spans="2:19" s="151" customFormat="1" x14ac:dyDescent="0.25">
      <c r="B52" s="147"/>
      <c r="C52" s="147"/>
      <c r="D52" s="147"/>
      <c r="E52" s="147">
        <v>3113</v>
      </c>
      <c r="F52" s="147" t="s">
        <v>140</v>
      </c>
      <c r="G52" s="62">
        <v>115537</v>
      </c>
      <c r="H52" s="149">
        <v>229831</v>
      </c>
      <c r="I52" s="149">
        <v>229831</v>
      </c>
      <c r="J52" s="150">
        <v>124061.56</v>
      </c>
      <c r="K52" s="156">
        <f t="shared" si="2"/>
        <v>1.0737820784683694</v>
      </c>
      <c r="L52" s="156">
        <f t="shared" si="3"/>
        <v>0.53979471872810891</v>
      </c>
      <c r="S52" s="178"/>
    </row>
    <row r="53" spans="2:19" s="151" customFormat="1" x14ac:dyDescent="0.25">
      <c r="B53" s="147"/>
      <c r="C53" s="147"/>
      <c r="D53" s="147"/>
      <c r="E53" s="147">
        <v>3114</v>
      </c>
      <c r="F53" s="147" t="s">
        <v>202</v>
      </c>
      <c r="G53" s="62"/>
      <c r="H53" s="149">
        <v>0</v>
      </c>
      <c r="I53" s="149"/>
      <c r="J53" s="150"/>
      <c r="K53" s="156"/>
      <c r="L53" s="156"/>
      <c r="S53" s="178"/>
    </row>
    <row r="54" spans="2:19" s="151" customFormat="1" x14ac:dyDescent="0.25">
      <c r="B54" s="147"/>
      <c r="C54" s="147"/>
      <c r="D54" s="147">
        <v>312</v>
      </c>
      <c r="E54" s="147"/>
      <c r="F54" s="147" t="s">
        <v>112</v>
      </c>
      <c r="G54" s="62">
        <v>209955.95</v>
      </c>
      <c r="H54" s="149">
        <v>370000</v>
      </c>
      <c r="I54" s="149">
        <v>370000</v>
      </c>
      <c r="J54" s="150">
        <v>218189.56</v>
      </c>
      <c r="K54" s="156">
        <f t="shared" si="2"/>
        <v>1.0392158926670094</v>
      </c>
      <c r="L54" s="156">
        <f t="shared" si="3"/>
        <v>0.58970151351351352</v>
      </c>
      <c r="S54" s="178"/>
    </row>
    <row r="55" spans="2:19" s="151" customFormat="1" x14ac:dyDescent="0.25">
      <c r="B55" s="147"/>
      <c r="C55" s="147"/>
      <c r="D55" s="147"/>
      <c r="E55" s="147">
        <v>3121</v>
      </c>
      <c r="F55" s="147" t="s">
        <v>112</v>
      </c>
      <c r="G55" s="62">
        <v>209955.95</v>
      </c>
      <c r="H55" s="149">
        <v>370000</v>
      </c>
      <c r="I55" s="149">
        <v>370000</v>
      </c>
      <c r="J55" s="150">
        <v>218189.56</v>
      </c>
      <c r="K55" s="156">
        <f t="shared" si="2"/>
        <v>1.0392158926670094</v>
      </c>
      <c r="L55" s="156">
        <f t="shared" si="3"/>
        <v>0.58970151351351352</v>
      </c>
      <c r="S55" s="178"/>
    </row>
    <row r="56" spans="2:19" s="151" customFormat="1" x14ac:dyDescent="0.25">
      <c r="B56" s="147"/>
      <c r="C56" s="147"/>
      <c r="D56" s="147">
        <v>313</v>
      </c>
      <c r="E56" s="147"/>
      <c r="F56" s="147" t="s">
        <v>203</v>
      </c>
      <c r="G56" s="62">
        <v>754988.51</v>
      </c>
      <c r="H56" s="149">
        <v>1732994</v>
      </c>
      <c r="I56" s="149">
        <v>1732994</v>
      </c>
      <c r="J56" s="150">
        <v>814245.2</v>
      </c>
      <c r="K56" s="156">
        <f t="shared" si="2"/>
        <v>1.078486876575115</v>
      </c>
      <c r="L56" s="156">
        <f t="shared" si="3"/>
        <v>0.46984882809750061</v>
      </c>
      <c r="S56" s="178"/>
    </row>
    <row r="57" spans="2:19" s="151" customFormat="1" x14ac:dyDescent="0.25">
      <c r="B57" s="147"/>
      <c r="C57" s="147"/>
      <c r="D57" s="147"/>
      <c r="E57" s="147">
        <v>3132</v>
      </c>
      <c r="F57" s="147" t="s">
        <v>204</v>
      </c>
      <c r="G57" s="62">
        <v>754988.51</v>
      </c>
      <c r="H57" s="149">
        <v>1732994</v>
      </c>
      <c r="I57" s="149">
        <v>1732994</v>
      </c>
      <c r="J57" s="150">
        <v>814245.2</v>
      </c>
      <c r="K57" s="156">
        <f t="shared" si="2"/>
        <v>1.078486876575115</v>
      </c>
      <c r="L57" s="156">
        <f t="shared" si="3"/>
        <v>0.46984882809750061</v>
      </c>
      <c r="S57" s="178"/>
    </row>
    <row r="58" spans="2:19" s="151" customFormat="1" x14ac:dyDescent="0.25">
      <c r="B58" s="147"/>
      <c r="C58" s="147">
        <v>32</v>
      </c>
      <c r="D58" s="153"/>
      <c r="E58" s="153"/>
      <c r="F58" s="147" t="s">
        <v>15</v>
      </c>
      <c r="G58" s="62">
        <v>6454350.1799999997</v>
      </c>
      <c r="H58" s="149">
        <v>11217256</v>
      </c>
      <c r="I58" s="149">
        <v>9865767</v>
      </c>
      <c r="J58" s="150">
        <v>4705969.34</v>
      </c>
      <c r="K58" s="156">
        <f t="shared" si="2"/>
        <v>0.72911589993711812</v>
      </c>
      <c r="L58" s="156">
        <f t="shared" si="3"/>
        <v>0.47699984603325823</v>
      </c>
      <c r="S58" s="178"/>
    </row>
    <row r="59" spans="2:19" s="151" customFormat="1" x14ac:dyDescent="0.25">
      <c r="B59" s="147"/>
      <c r="C59" s="147"/>
      <c r="D59" s="147">
        <v>321</v>
      </c>
      <c r="E59" s="147"/>
      <c r="F59" s="147" t="s">
        <v>46</v>
      </c>
      <c r="G59" s="62">
        <v>360503.79</v>
      </c>
      <c r="H59" s="149">
        <v>852159</v>
      </c>
      <c r="I59" s="149">
        <v>740359</v>
      </c>
      <c r="J59" s="150">
        <v>326457.17</v>
      </c>
      <c r="K59" s="156">
        <f t="shared" si="2"/>
        <v>0.9055582189579755</v>
      </c>
      <c r="L59" s="156">
        <f t="shared" si="3"/>
        <v>0.44094442020695362</v>
      </c>
      <c r="S59" s="178"/>
    </row>
    <row r="60" spans="2:19" s="151" customFormat="1" x14ac:dyDescent="0.25">
      <c r="B60" s="147"/>
      <c r="C60" s="155"/>
      <c r="D60" s="147"/>
      <c r="E60" s="147">
        <v>3211</v>
      </c>
      <c r="F60" s="152" t="s">
        <v>47</v>
      </c>
      <c r="G60" s="62">
        <v>185042.39</v>
      </c>
      <c r="H60" s="149">
        <v>431172</v>
      </c>
      <c r="I60" s="149">
        <v>347772</v>
      </c>
      <c r="J60" s="150">
        <v>167170.96</v>
      </c>
      <c r="K60" s="156">
        <f t="shared" si="2"/>
        <v>0.90341980559157276</v>
      </c>
      <c r="L60" s="156">
        <f t="shared" si="3"/>
        <v>0.48069125749053976</v>
      </c>
      <c r="S60" s="178"/>
    </row>
    <row r="61" spans="2:19" s="151" customFormat="1" x14ac:dyDescent="0.25">
      <c r="B61" s="147"/>
      <c r="C61" s="155"/>
      <c r="D61" s="147"/>
      <c r="E61" s="147">
        <v>3212</v>
      </c>
      <c r="F61" s="152" t="s">
        <v>114</v>
      </c>
      <c r="G61" s="62">
        <v>137272.87</v>
      </c>
      <c r="H61" s="149">
        <v>295142</v>
      </c>
      <c r="I61" s="149">
        <v>295142</v>
      </c>
      <c r="J61" s="150">
        <v>136104.6</v>
      </c>
      <c r="K61" s="156">
        <f t="shared" si="2"/>
        <v>0.99148943268979528</v>
      </c>
      <c r="L61" s="156">
        <f t="shared" si="3"/>
        <v>0.46114954835299621</v>
      </c>
      <c r="S61" s="178"/>
    </row>
    <row r="62" spans="2:19" s="151" customFormat="1" x14ac:dyDescent="0.25">
      <c r="B62" s="147"/>
      <c r="C62" s="155"/>
      <c r="D62" s="147"/>
      <c r="E62" s="147">
        <v>3213</v>
      </c>
      <c r="F62" s="152" t="s">
        <v>168</v>
      </c>
      <c r="G62" s="62">
        <v>37328.53</v>
      </c>
      <c r="H62" s="149">
        <v>124245</v>
      </c>
      <c r="I62" s="149">
        <v>97445</v>
      </c>
      <c r="J62" s="150">
        <v>23181.61</v>
      </c>
      <c r="K62" s="156">
        <f t="shared" si="2"/>
        <v>0.62101588248988104</v>
      </c>
      <c r="L62" s="156">
        <f t="shared" si="3"/>
        <v>0.23789429934835035</v>
      </c>
      <c r="S62" s="178"/>
    </row>
    <row r="63" spans="2:19" s="151" customFormat="1" ht="15" customHeight="1" x14ac:dyDescent="0.25">
      <c r="B63" s="147"/>
      <c r="C63" s="155"/>
      <c r="D63" s="147"/>
      <c r="E63" s="147">
        <v>3214</v>
      </c>
      <c r="F63" s="152" t="s">
        <v>115</v>
      </c>
      <c r="G63" s="62">
        <v>860</v>
      </c>
      <c r="H63" s="149">
        <v>1600</v>
      </c>
      <c r="I63" s="149">
        <v>0</v>
      </c>
      <c r="J63" s="150"/>
      <c r="K63" s="156">
        <f t="shared" si="2"/>
        <v>0</v>
      </c>
      <c r="L63" s="156"/>
      <c r="S63" s="178"/>
    </row>
    <row r="64" spans="2:19" s="151" customFormat="1" x14ac:dyDescent="0.25">
      <c r="B64" s="147"/>
      <c r="C64" s="147"/>
      <c r="D64" s="147">
        <v>322</v>
      </c>
      <c r="E64" s="147"/>
      <c r="F64" s="147" t="s">
        <v>220</v>
      </c>
      <c r="G64" s="62">
        <v>1141771.54</v>
      </c>
      <c r="H64" s="149">
        <v>1908666</v>
      </c>
      <c r="I64" s="149">
        <v>1566283</v>
      </c>
      <c r="J64" s="150">
        <v>811952.01</v>
      </c>
      <c r="K64" s="156">
        <f t="shared" si="2"/>
        <v>0.71113351625492438</v>
      </c>
      <c r="L64" s="156">
        <f t="shared" si="3"/>
        <v>0.51839419185421787</v>
      </c>
      <c r="S64" s="178"/>
    </row>
    <row r="65" spans="2:19" s="151" customFormat="1" x14ac:dyDescent="0.25">
      <c r="B65" s="147"/>
      <c r="C65" s="155"/>
      <c r="D65" s="147"/>
      <c r="E65" s="147">
        <v>3221</v>
      </c>
      <c r="F65" s="152" t="s">
        <v>116</v>
      </c>
      <c r="G65" s="62">
        <v>23229.45</v>
      </c>
      <c r="H65" s="149">
        <v>41000</v>
      </c>
      <c r="I65" s="149">
        <v>33000</v>
      </c>
      <c r="J65" s="150">
        <v>17895.68</v>
      </c>
      <c r="K65" s="156">
        <f t="shared" si="2"/>
        <v>0.7703875898912802</v>
      </c>
      <c r="L65" s="156">
        <f t="shared" si="3"/>
        <v>0.54229333333333329</v>
      </c>
      <c r="S65" s="178"/>
    </row>
    <row r="66" spans="2:19" s="151" customFormat="1" x14ac:dyDescent="0.25">
      <c r="B66" s="147"/>
      <c r="C66" s="155"/>
      <c r="D66" s="147"/>
      <c r="E66" s="147">
        <v>3222</v>
      </c>
      <c r="F66" s="152" t="s">
        <v>146</v>
      </c>
      <c r="G66" s="62">
        <v>585160.1</v>
      </c>
      <c r="H66" s="149">
        <v>790350</v>
      </c>
      <c r="I66" s="149">
        <v>617850</v>
      </c>
      <c r="J66" s="150">
        <v>412351.35</v>
      </c>
      <c r="K66" s="156">
        <f t="shared" si="2"/>
        <v>0.70468124877277172</v>
      </c>
      <c r="L66" s="156">
        <f t="shared" si="3"/>
        <v>0.66739718378247148</v>
      </c>
      <c r="S66" s="178"/>
    </row>
    <row r="67" spans="2:19" s="151" customFormat="1" x14ac:dyDescent="0.25">
      <c r="B67" s="147"/>
      <c r="C67" s="155"/>
      <c r="D67" s="147"/>
      <c r="E67" s="147">
        <v>3223</v>
      </c>
      <c r="F67" s="152" t="s">
        <v>117</v>
      </c>
      <c r="G67" s="62">
        <v>199701.51</v>
      </c>
      <c r="H67" s="149">
        <v>500000</v>
      </c>
      <c r="I67" s="149">
        <v>416000</v>
      </c>
      <c r="J67" s="150">
        <v>174559.28</v>
      </c>
      <c r="K67" s="156">
        <f t="shared" si="2"/>
        <v>0.87410095196576121</v>
      </c>
      <c r="L67" s="156">
        <f t="shared" si="3"/>
        <v>0.41961365384615384</v>
      </c>
      <c r="S67" s="178"/>
    </row>
    <row r="68" spans="2:19" s="151" customFormat="1" x14ac:dyDescent="0.25">
      <c r="B68" s="147"/>
      <c r="C68" s="155"/>
      <c r="D68" s="147"/>
      <c r="E68" s="147">
        <v>3224</v>
      </c>
      <c r="F68" s="152" t="s">
        <v>118</v>
      </c>
      <c r="G68" s="62">
        <v>323542.19</v>
      </c>
      <c r="H68" s="149">
        <v>524316</v>
      </c>
      <c r="I68" s="149">
        <v>459533</v>
      </c>
      <c r="J68" s="150">
        <v>185231.88</v>
      </c>
      <c r="K68" s="156">
        <f t="shared" si="2"/>
        <v>0.57251228966460299</v>
      </c>
      <c r="L68" s="156">
        <f t="shared" si="3"/>
        <v>0.40308722115713125</v>
      </c>
      <c r="S68" s="178"/>
    </row>
    <row r="69" spans="2:19" s="151" customFormat="1" x14ac:dyDescent="0.25">
      <c r="B69" s="147"/>
      <c r="C69" s="155"/>
      <c r="D69" s="147"/>
      <c r="E69" s="147">
        <v>3225</v>
      </c>
      <c r="F69" s="152" t="s">
        <v>205</v>
      </c>
      <c r="G69" s="62">
        <v>9177.67</v>
      </c>
      <c r="H69" s="149">
        <v>40000</v>
      </c>
      <c r="I69" s="149">
        <v>26900</v>
      </c>
      <c r="J69" s="150">
        <v>8640.24</v>
      </c>
      <c r="K69" s="156">
        <f t="shared" si="2"/>
        <v>0.94144156414427627</v>
      </c>
      <c r="L69" s="156">
        <f t="shared" si="3"/>
        <v>0.32119851301115243</v>
      </c>
      <c r="S69" s="178"/>
    </row>
    <row r="70" spans="2:19" s="151" customFormat="1" x14ac:dyDescent="0.25">
      <c r="B70" s="147"/>
      <c r="C70" s="155"/>
      <c r="D70" s="147"/>
      <c r="E70" s="147">
        <v>3227</v>
      </c>
      <c r="F70" s="152" t="s">
        <v>120</v>
      </c>
      <c r="G70" s="62">
        <v>960.62</v>
      </c>
      <c r="H70" s="149">
        <v>13000</v>
      </c>
      <c r="I70" s="149">
        <v>13000</v>
      </c>
      <c r="J70" s="150">
        <v>13273.58</v>
      </c>
      <c r="K70" s="156">
        <f t="shared" si="2"/>
        <v>13.817721887947368</v>
      </c>
      <c r="L70" s="156">
        <f t="shared" si="3"/>
        <v>1.0210446153846153</v>
      </c>
      <c r="S70" s="178"/>
    </row>
    <row r="71" spans="2:19" s="151" customFormat="1" x14ac:dyDescent="0.25">
      <c r="B71" s="147"/>
      <c r="C71" s="147"/>
      <c r="D71" s="147">
        <v>323</v>
      </c>
      <c r="E71" s="147"/>
      <c r="F71" s="147" t="s">
        <v>206</v>
      </c>
      <c r="G71" s="62">
        <v>3584300.31</v>
      </c>
      <c r="H71" s="149">
        <v>6344057</v>
      </c>
      <c r="I71" s="149">
        <v>5879803</v>
      </c>
      <c r="J71" s="150">
        <v>2406857.79</v>
      </c>
      <c r="K71" s="156">
        <f t="shared" si="2"/>
        <v>0.67150003678123726</v>
      </c>
      <c r="L71" s="156">
        <f t="shared" si="3"/>
        <v>0.40934327051433528</v>
      </c>
      <c r="S71" s="178"/>
    </row>
    <row r="72" spans="2:19" s="151" customFormat="1" x14ac:dyDescent="0.25">
      <c r="B72" s="147"/>
      <c r="C72" s="155"/>
      <c r="D72" s="147"/>
      <c r="E72" s="147">
        <v>3231</v>
      </c>
      <c r="F72" s="152" t="s">
        <v>121</v>
      </c>
      <c r="G72" s="62">
        <v>106071.61</v>
      </c>
      <c r="H72" s="149">
        <v>154599</v>
      </c>
      <c r="I72" s="149">
        <v>156804</v>
      </c>
      <c r="J72" s="150">
        <v>83248.039999999994</v>
      </c>
      <c r="K72" s="156">
        <f t="shared" si="2"/>
        <v>0.78482866433346299</v>
      </c>
      <c r="L72" s="156">
        <f t="shared" si="3"/>
        <v>0.53090507895206751</v>
      </c>
      <c r="S72" s="178"/>
    </row>
    <row r="73" spans="2:19" s="151" customFormat="1" x14ac:dyDescent="0.25">
      <c r="B73" s="147"/>
      <c r="C73" s="155"/>
      <c r="D73" s="147"/>
      <c r="E73" s="147">
        <v>3232</v>
      </c>
      <c r="F73" s="152" t="s">
        <v>141</v>
      </c>
      <c r="G73" s="62">
        <v>1473280.37</v>
      </c>
      <c r="H73" s="149">
        <v>1765800</v>
      </c>
      <c r="I73" s="149">
        <v>1624800</v>
      </c>
      <c r="J73" s="150">
        <v>641481.93000000005</v>
      </c>
      <c r="K73" s="156">
        <f t="shared" si="2"/>
        <v>0.4354106272385887</v>
      </c>
      <c r="L73" s="156">
        <f t="shared" si="3"/>
        <v>0.39480670236336785</v>
      </c>
      <c r="S73" s="178"/>
    </row>
    <row r="74" spans="2:19" s="151" customFormat="1" x14ac:dyDescent="0.25">
      <c r="B74" s="147"/>
      <c r="C74" s="155"/>
      <c r="D74" s="147"/>
      <c r="E74" s="147">
        <v>3233</v>
      </c>
      <c r="F74" s="152" t="s">
        <v>122</v>
      </c>
      <c r="G74" s="62">
        <v>2560.8000000000002</v>
      </c>
      <c r="H74" s="149">
        <v>14395</v>
      </c>
      <c r="I74" s="149">
        <v>12895</v>
      </c>
      <c r="J74" s="150">
        <v>6606.2</v>
      </c>
      <c r="K74" s="156">
        <f t="shared" si="2"/>
        <v>2.5797407060293658</v>
      </c>
      <c r="L74" s="156">
        <f t="shared" si="3"/>
        <v>0.5123070957735556</v>
      </c>
      <c r="S74" s="178"/>
    </row>
    <row r="75" spans="2:19" s="151" customFormat="1" x14ac:dyDescent="0.25">
      <c r="B75" s="147"/>
      <c r="C75" s="155"/>
      <c r="D75" s="147"/>
      <c r="E75" s="147">
        <v>3234</v>
      </c>
      <c r="F75" s="152" t="s">
        <v>123</v>
      </c>
      <c r="G75" s="62">
        <v>92257.38</v>
      </c>
      <c r="H75" s="149">
        <v>236350</v>
      </c>
      <c r="I75" s="149">
        <v>205116</v>
      </c>
      <c r="J75" s="150">
        <v>108218.43</v>
      </c>
      <c r="K75" s="156">
        <f t="shared" si="2"/>
        <v>1.1730056717413826</v>
      </c>
      <c r="L75" s="156">
        <f t="shared" si="3"/>
        <v>0.52759623822617441</v>
      </c>
      <c r="S75" s="178"/>
    </row>
    <row r="76" spans="2:19" s="151" customFormat="1" x14ac:dyDescent="0.25">
      <c r="B76" s="147"/>
      <c r="C76" s="155"/>
      <c r="D76" s="147"/>
      <c r="E76" s="147">
        <v>3235</v>
      </c>
      <c r="F76" s="152" t="s">
        <v>124</v>
      </c>
      <c r="G76" s="62">
        <v>305611.78999999998</v>
      </c>
      <c r="H76" s="149">
        <v>828665</v>
      </c>
      <c r="I76" s="149">
        <v>758915</v>
      </c>
      <c r="J76" s="150">
        <v>374957.07</v>
      </c>
      <c r="K76" s="156">
        <f t="shared" si="2"/>
        <v>1.2269064292316734</v>
      </c>
      <c r="L76" s="156">
        <f t="shared" si="3"/>
        <v>0.49406991560319669</v>
      </c>
      <c r="S76" s="178"/>
    </row>
    <row r="77" spans="2:19" s="151" customFormat="1" x14ac:dyDescent="0.25">
      <c r="B77" s="147"/>
      <c r="C77" s="155"/>
      <c r="D77" s="147"/>
      <c r="E77" s="147">
        <v>3236</v>
      </c>
      <c r="F77" s="152" t="s">
        <v>125</v>
      </c>
      <c r="G77" s="62">
        <v>1130.93</v>
      </c>
      <c r="H77" s="149">
        <v>60000</v>
      </c>
      <c r="I77" s="149">
        <v>60000</v>
      </c>
      <c r="J77" s="150">
        <v>10144.1</v>
      </c>
      <c r="K77" s="156">
        <f t="shared" si="2"/>
        <v>8.9696975055927428</v>
      </c>
      <c r="L77" s="156">
        <f t="shared" si="3"/>
        <v>0.16906833333333335</v>
      </c>
      <c r="S77" s="178"/>
    </row>
    <row r="78" spans="2:19" s="151" customFormat="1" x14ac:dyDescent="0.25">
      <c r="B78" s="147"/>
      <c r="C78" s="155"/>
      <c r="D78" s="147"/>
      <c r="E78" s="147">
        <v>3237</v>
      </c>
      <c r="F78" s="152" t="s">
        <v>126</v>
      </c>
      <c r="G78" s="62">
        <v>965594.81</v>
      </c>
      <c r="H78" s="149">
        <v>2400700</v>
      </c>
      <c r="I78" s="149">
        <v>2194825</v>
      </c>
      <c r="J78" s="150">
        <v>865030.78</v>
      </c>
      <c r="K78" s="156">
        <f t="shared" si="2"/>
        <v>0.89585276457730756</v>
      </c>
      <c r="L78" s="156">
        <f t="shared" si="3"/>
        <v>0.39412289362477648</v>
      </c>
      <c r="S78" s="178"/>
    </row>
    <row r="79" spans="2:19" s="151" customFormat="1" x14ac:dyDescent="0.25">
      <c r="B79" s="147"/>
      <c r="C79" s="155"/>
      <c r="D79" s="147"/>
      <c r="E79" s="147">
        <v>3238</v>
      </c>
      <c r="F79" s="152" t="s">
        <v>161</v>
      </c>
      <c r="G79" s="62">
        <v>174689.11</v>
      </c>
      <c r="H79" s="149">
        <v>466000</v>
      </c>
      <c r="I79" s="149">
        <v>458500</v>
      </c>
      <c r="J79" s="150">
        <v>145985.09</v>
      </c>
      <c r="K79" s="156">
        <f t="shared" si="2"/>
        <v>0.83568512084124769</v>
      </c>
      <c r="L79" s="156">
        <f t="shared" si="3"/>
        <v>0.31839714285714282</v>
      </c>
      <c r="S79" s="178"/>
    </row>
    <row r="80" spans="2:19" s="151" customFormat="1" x14ac:dyDescent="0.25">
      <c r="B80" s="147"/>
      <c r="C80" s="155"/>
      <c r="D80" s="147"/>
      <c r="E80" s="147">
        <v>3239</v>
      </c>
      <c r="F80" s="152" t="s">
        <v>127</v>
      </c>
      <c r="G80" s="62">
        <v>463103.51</v>
      </c>
      <c r="H80" s="149">
        <v>417548</v>
      </c>
      <c r="I80" s="149">
        <v>407948</v>
      </c>
      <c r="J80" s="150">
        <v>171186.15</v>
      </c>
      <c r="K80" s="156">
        <f t="shared" si="2"/>
        <v>0.36964986510251235</v>
      </c>
      <c r="L80" s="156">
        <f t="shared" si="3"/>
        <v>0.41962737897967389</v>
      </c>
      <c r="S80" s="178"/>
    </row>
    <row r="81" spans="2:19" s="151" customFormat="1" x14ac:dyDescent="0.25">
      <c r="B81" s="147"/>
      <c r="C81" s="147"/>
      <c r="D81" s="147">
        <v>329</v>
      </c>
      <c r="E81" s="147"/>
      <c r="F81" s="147" t="s">
        <v>132</v>
      </c>
      <c r="G81" s="62">
        <v>1367774.54</v>
      </c>
      <c r="H81" s="149">
        <v>2112374</v>
      </c>
      <c r="I81" s="149">
        <v>1679322</v>
      </c>
      <c r="J81" s="150">
        <v>1160702.3700000001</v>
      </c>
      <c r="K81" s="156">
        <f t="shared" si="2"/>
        <v>0.84860650352506206</v>
      </c>
      <c r="L81" s="156">
        <f t="shared" si="3"/>
        <v>0.6911732056151233</v>
      </c>
      <c r="S81" s="178"/>
    </row>
    <row r="82" spans="2:19" s="151" customFormat="1" x14ac:dyDescent="0.25">
      <c r="B82" s="147"/>
      <c r="C82" s="155"/>
      <c r="D82" s="147"/>
      <c r="E82" s="147">
        <v>3292</v>
      </c>
      <c r="F82" s="152" t="s">
        <v>128</v>
      </c>
      <c r="G82" s="62">
        <v>30667.22</v>
      </c>
      <c r="H82" s="149">
        <v>87060</v>
      </c>
      <c r="I82" s="149">
        <v>50748</v>
      </c>
      <c r="J82" s="150">
        <v>23011.27</v>
      </c>
      <c r="K82" s="156">
        <f t="shared" si="2"/>
        <v>0.7503539610046166</v>
      </c>
      <c r="L82" s="156">
        <f t="shared" si="3"/>
        <v>0.45344190904075038</v>
      </c>
      <c r="S82" s="178"/>
    </row>
    <row r="83" spans="2:19" s="151" customFormat="1" x14ac:dyDescent="0.25">
      <c r="B83" s="147"/>
      <c r="C83" s="155"/>
      <c r="D83" s="147"/>
      <c r="E83" s="147">
        <v>3293</v>
      </c>
      <c r="F83" s="152" t="s">
        <v>129</v>
      </c>
      <c r="G83" s="62">
        <v>8703.89</v>
      </c>
      <c r="H83" s="149">
        <v>51750</v>
      </c>
      <c r="I83" s="149">
        <v>51750</v>
      </c>
      <c r="J83" s="150">
        <v>41667.83</v>
      </c>
      <c r="K83" s="156">
        <f t="shared" si="2"/>
        <v>4.787265234280305</v>
      </c>
      <c r="L83" s="156">
        <f t="shared" si="3"/>
        <v>0.80517545893719811</v>
      </c>
      <c r="S83" s="178"/>
    </row>
    <row r="84" spans="2:19" s="151" customFormat="1" x14ac:dyDescent="0.25">
      <c r="B84" s="147"/>
      <c r="C84" s="155"/>
      <c r="D84" s="147"/>
      <c r="E84" s="147">
        <v>3294</v>
      </c>
      <c r="F84" s="152" t="s">
        <v>130</v>
      </c>
      <c r="G84" s="62">
        <v>1313634.3700000001</v>
      </c>
      <c r="H84" s="149">
        <v>1947464</v>
      </c>
      <c r="I84" s="149">
        <v>1559544</v>
      </c>
      <c r="J84" s="150">
        <v>1087450.1499999999</v>
      </c>
      <c r="K84" s="156">
        <f t="shared" si="2"/>
        <v>0.82781797951891267</v>
      </c>
      <c r="L84" s="156">
        <f t="shared" si="3"/>
        <v>0.69728725191466212</v>
      </c>
      <c r="S84" s="178"/>
    </row>
    <row r="85" spans="2:19" s="151" customFormat="1" x14ac:dyDescent="0.25">
      <c r="B85" s="147"/>
      <c r="C85" s="155"/>
      <c r="D85" s="147"/>
      <c r="E85" s="147">
        <v>3295</v>
      </c>
      <c r="F85" s="152" t="s">
        <v>131</v>
      </c>
      <c r="G85" s="62">
        <v>12757.43</v>
      </c>
      <c r="H85" s="149">
        <v>21000</v>
      </c>
      <c r="I85" s="149">
        <v>16800</v>
      </c>
      <c r="J85" s="150">
        <v>6634.85</v>
      </c>
      <c r="K85" s="156">
        <f t="shared" si="2"/>
        <v>0.52007731964823634</v>
      </c>
      <c r="L85" s="156">
        <f t="shared" si="3"/>
        <v>0.39493154761904764</v>
      </c>
      <c r="S85" s="178"/>
    </row>
    <row r="86" spans="2:19" s="151" customFormat="1" x14ac:dyDescent="0.25">
      <c r="B86" s="147"/>
      <c r="C86" s="155"/>
      <c r="D86" s="147"/>
      <c r="E86" s="147">
        <v>3296</v>
      </c>
      <c r="F86" s="152" t="s">
        <v>207</v>
      </c>
      <c r="G86" s="62">
        <v>0</v>
      </c>
      <c r="H86" s="149">
        <v>0</v>
      </c>
      <c r="I86" s="149">
        <v>0</v>
      </c>
      <c r="J86" s="150">
        <v>0</v>
      </c>
      <c r="K86" s="156"/>
      <c r="L86" s="156"/>
      <c r="S86" s="178"/>
    </row>
    <row r="87" spans="2:19" s="151" customFormat="1" x14ac:dyDescent="0.25">
      <c r="B87" s="147"/>
      <c r="C87" s="155"/>
      <c r="D87" s="147"/>
      <c r="E87" s="147">
        <v>3299</v>
      </c>
      <c r="F87" s="152" t="s">
        <v>132</v>
      </c>
      <c r="G87" s="62">
        <v>2011.63</v>
      </c>
      <c r="H87" s="149">
        <v>5100</v>
      </c>
      <c r="I87" s="149">
        <v>480</v>
      </c>
      <c r="J87" s="150">
        <v>1938.27</v>
      </c>
      <c r="K87" s="156">
        <f t="shared" si="2"/>
        <v>0.96353206106490752</v>
      </c>
      <c r="L87" s="156">
        <f t="shared" si="3"/>
        <v>4.0380624999999997</v>
      </c>
      <c r="S87" s="178"/>
    </row>
    <row r="88" spans="2:19" s="151" customFormat="1" x14ac:dyDescent="0.25">
      <c r="B88" s="147"/>
      <c r="C88" s="147">
        <v>34</v>
      </c>
      <c r="D88" s="153"/>
      <c r="E88" s="153"/>
      <c r="F88" s="147" t="s">
        <v>133</v>
      </c>
      <c r="G88" s="62">
        <v>348.42</v>
      </c>
      <c r="H88" s="149">
        <v>1200</v>
      </c>
      <c r="I88" s="149">
        <v>1200</v>
      </c>
      <c r="J88" s="150">
        <v>115.77</v>
      </c>
      <c r="K88" s="156">
        <f t="shared" si="2"/>
        <v>0.33227139659032201</v>
      </c>
      <c r="L88" s="156">
        <f t="shared" si="3"/>
        <v>9.6474999999999991E-2</v>
      </c>
      <c r="S88" s="178"/>
    </row>
    <row r="89" spans="2:19" s="151" customFormat="1" x14ac:dyDescent="0.25">
      <c r="B89" s="147"/>
      <c r="C89" s="147"/>
      <c r="D89" s="147">
        <v>343</v>
      </c>
      <c r="E89" s="147"/>
      <c r="F89" s="147" t="s">
        <v>208</v>
      </c>
      <c r="G89" s="62">
        <v>348.42</v>
      </c>
      <c r="H89" s="149">
        <v>1200</v>
      </c>
      <c r="I89" s="149">
        <v>1200</v>
      </c>
      <c r="J89" s="150">
        <v>115.77</v>
      </c>
      <c r="K89" s="156">
        <f t="shared" si="2"/>
        <v>0.33227139659032201</v>
      </c>
      <c r="L89" s="156">
        <f t="shared" si="3"/>
        <v>9.6474999999999991E-2</v>
      </c>
      <c r="S89" s="178"/>
    </row>
    <row r="90" spans="2:19" s="151" customFormat="1" x14ac:dyDescent="0.25">
      <c r="B90" s="147"/>
      <c r="C90" s="155"/>
      <c r="D90" s="147"/>
      <c r="E90" s="147">
        <v>3431</v>
      </c>
      <c r="F90" s="152" t="s">
        <v>134</v>
      </c>
      <c r="G90" s="62">
        <v>87.5</v>
      </c>
      <c r="H90" s="149">
        <v>200</v>
      </c>
      <c r="I90" s="149">
        <v>200</v>
      </c>
      <c r="J90" s="150">
        <v>38.97</v>
      </c>
      <c r="K90" s="156">
        <f t="shared" si="2"/>
        <v>0.44537142857142858</v>
      </c>
      <c r="L90" s="156">
        <f t="shared" si="3"/>
        <v>0.19485</v>
      </c>
      <c r="S90" s="178"/>
    </row>
    <row r="91" spans="2:19" s="151" customFormat="1" x14ac:dyDescent="0.25">
      <c r="B91" s="147"/>
      <c r="C91" s="155"/>
      <c r="D91" s="147"/>
      <c r="E91" s="147">
        <v>3433</v>
      </c>
      <c r="F91" s="152" t="s">
        <v>135</v>
      </c>
      <c r="G91" s="62">
        <v>260.92</v>
      </c>
      <c r="H91" s="149">
        <v>1000</v>
      </c>
      <c r="I91" s="149">
        <v>1000</v>
      </c>
      <c r="J91" s="150">
        <v>76.8</v>
      </c>
      <c r="K91" s="156">
        <f t="shared" si="2"/>
        <v>0.29434309366855738</v>
      </c>
      <c r="L91" s="156">
        <f t="shared" si="3"/>
        <v>7.6799999999999993E-2</v>
      </c>
      <c r="S91" s="178"/>
    </row>
    <row r="92" spans="2:19" s="151" customFormat="1" ht="25.5" x14ac:dyDescent="0.25">
      <c r="B92" s="147"/>
      <c r="C92" s="147">
        <v>37</v>
      </c>
      <c r="D92" s="153"/>
      <c r="E92" s="153"/>
      <c r="F92" s="152" t="s">
        <v>142</v>
      </c>
      <c r="G92" s="62">
        <v>5280.75</v>
      </c>
      <c r="H92" s="149">
        <v>59380</v>
      </c>
      <c r="I92" s="149">
        <v>59380</v>
      </c>
      <c r="J92" s="150">
        <v>6642.8</v>
      </c>
      <c r="K92" s="156">
        <f t="shared" si="2"/>
        <v>1.2579273777399045</v>
      </c>
      <c r="L92" s="156">
        <f t="shared" si="3"/>
        <v>0.11186931626810374</v>
      </c>
      <c r="S92" s="178"/>
    </row>
    <row r="93" spans="2:19" s="151" customFormat="1" x14ac:dyDescent="0.25">
      <c r="B93" s="147"/>
      <c r="C93" s="147"/>
      <c r="D93" s="147">
        <v>372</v>
      </c>
      <c r="E93" s="147"/>
      <c r="F93" s="147" t="s">
        <v>209</v>
      </c>
      <c r="G93" s="62">
        <v>5280.75</v>
      </c>
      <c r="H93" s="149">
        <v>59380</v>
      </c>
      <c r="I93" s="149">
        <v>59380</v>
      </c>
      <c r="J93" s="150">
        <v>6642.8</v>
      </c>
      <c r="K93" s="156">
        <f t="shared" si="2"/>
        <v>1.2579273777399045</v>
      </c>
      <c r="L93" s="156">
        <f t="shared" si="3"/>
        <v>0.11186931626810374</v>
      </c>
      <c r="S93" s="178"/>
    </row>
    <row r="94" spans="2:19" x14ac:dyDescent="0.25">
      <c r="B94" s="7"/>
      <c r="C94" s="15"/>
      <c r="D94" s="7"/>
      <c r="E94" s="7">
        <v>3721</v>
      </c>
      <c r="F94" s="20" t="s">
        <v>143</v>
      </c>
      <c r="G94" s="62">
        <v>5280.75</v>
      </c>
      <c r="H94" s="4">
        <v>59380</v>
      </c>
      <c r="I94" s="4">
        <v>59380</v>
      </c>
      <c r="J94" s="62">
        <v>6642.8</v>
      </c>
      <c r="K94" s="65">
        <f t="shared" si="2"/>
        <v>1.2579273777399045</v>
      </c>
      <c r="L94" s="65">
        <f t="shared" si="3"/>
        <v>0.11186931626810374</v>
      </c>
    </row>
    <row r="95" spans="2:19" x14ac:dyDescent="0.25">
      <c r="B95" s="7"/>
      <c r="C95" s="15"/>
      <c r="D95" s="8"/>
      <c r="E95" s="8"/>
      <c r="F95" s="8"/>
      <c r="G95" s="62"/>
      <c r="H95" s="4"/>
      <c r="I95" s="4"/>
      <c r="J95" s="62"/>
      <c r="K95" s="65"/>
      <c r="L95" s="65"/>
    </row>
    <row r="96" spans="2:19" x14ac:dyDescent="0.25">
      <c r="B96" s="9">
        <v>4</v>
      </c>
      <c r="C96" s="9"/>
      <c r="D96" s="9"/>
      <c r="E96" s="9"/>
      <c r="F96" s="13" t="s">
        <v>6</v>
      </c>
      <c r="G96" s="62">
        <v>843010.75</v>
      </c>
      <c r="H96" s="4">
        <v>1099800</v>
      </c>
      <c r="I96" s="4">
        <v>921016</v>
      </c>
      <c r="J96" s="62">
        <v>376501.8</v>
      </c>
      <c r="K96" s="65">
        <f t="shared" si="2"/>
        <v>0.44661565703640194</v>
      </c>
      <c r="L96" s="65">
        <f t="shared" si="3"/>
        <v>0.40878964100515081</v>
      </c>
    </row>
    <row r="97" spans="2:19" x14ac:dyDescent="0.25">
      <c r="B97" s="10"/>
      <c r="C97" s="10">
        <v>41</v>
      </c>
      <c r="D97" s="10"/>
      <c r="E97" s="10"/>
      <c r="F97" s="14" t="s">
        <v>7</v>
      </c>
      <c r="G97" s="62">
        <v>648</v>
      </c>
      <c r="H97" s="4">
        <v>50700</v>
      </c>
      <c r="I97" s="4">
        <v>42200</v>
      </c>
      <c r="J97" s="62"/>
      <c r="K97" s="65">
        <f t="shared" si="2"/>
        <v>0</v>
      </c>
      <c r="L97" s="65">
        <f t="shared" si="3"/>
        <v>0</v>
      </c>
    </row>
    <row r="98" spans="2:19" s="151" customFormat="1" x14ac:dyDescent="0.25">
      <c r="B98" s="154"/>
      <c r="C98" s="154"/>
      <c r="D98" s="147">
        <v>411</v>
      </c>
      <c r="E98" s="147"/>
      <c r="F98" s="147" t="s">
        <v>48</v>
      </c>
      <c r="G98" s="62"/>
      <c r="H98" s="149"/>
      <c r="I98" s="149"/>
      <c r="J98" s="150"/>
      <c r="K98" s="156"/>
      <c r="L98" s="156"/>
      <c r="S98" s="178"/>
    </row>
    <row r="99" spans="2:19" s="151" customFormat="1" x14ac:dyDescent="0.25">
      <c r="B99" s="147"/>
      <c r="C99" s="147"/>
      <c r="D99" s="147">
        <v>412</v>
      </c>
      <c r="E99" s="147"/>
      <c r="F99" s="147" t="s">
        <v>210</v>
      </c>
      <c r="G99" s="62">
        <v>648</v>
      </c>
      <c r="H99" s="149">
        <v>50700</v>
      </c>
      <c r="I99" s="149">
        <v>42200</v>
      </c>
      <c r="J99" s="150"/>
      <c r="K99" s="156">
        <f t="shared" si="2"/>
        <v>0</v>
      </c>
      <c r="L99" s="156">
        <f t="shared" si="3"/>
        <v>0</v>
      </c>
      <c r="S99" s="178"/>
    </row>
    <row r="100" spans="2:19" s="151" customFormat="1" x14ac:dyDescent="0.25">
      <c r="B100" s="147"/>
      <c r="C100" s="155"/>
      <c r="D100" s="147"/>
      <c r="E100" s="147">
        <v>4123</v>
      </c>
      <c r="F100" s="152" t="s">
        <v>165</v>
      </c>
      <c r="G100" s="62">
        <v>648</v>
      </c>
      <c r="H100" s="149">
        <v>50700</v>
      </c>
      <c r="I100" s="149">
        <v>42200</v>
      </c>
      <c r="J100" s="150"/>
      <c r="K100" s="156">
        <f t="shared" si="2"/>
        <v>0</v>
      </c>
      <c r="L100" s="156"/>
      <c r="S100" s="178"/>
    </row>
    <row r="101" spans="2:19" s="151" customFormat="1" x14ac:dyDescent="0.25">
      <c r="B101" s="147"/>
      <c r="C101" s="155"/>
      <c r="D101" s="147"/>
      <c r="E101" s="147">
        <v>4124</v>
      </c>
      <c r="F101" s="152" t="s">
        <v>211</v>
      </c>
      <c r="G101" s="62"/>
      <c r="H101" s="149"/>
      <c r="I101" s="149"/>
      <c r="J101" s="150"/>
      <c r="K101" s="156"/>
      <c r="L101" s="156"/>
      <c r="S101" s="178"/>
    </row>
    <row r="102" spans="2:19" s="151" customFormat="1" x14ac:dyDescent="0.25">
      <c r="B102" s="147"/>
      <c r="C102" s="147">
        <v>42</v>
      </c>
      <c r="D102" s="153"/>
      <c r="E102" s="153"/>
      <c r="F102" s="147" t="s">
        <v>136</v>
      </c>
      <c r="G102" s="62">
        <v>795450.25</v>
      </c>
      <c r="H102" s="149">
        <v>1039100</v>
      </c>
      <c r="I102" s="149">
        <v>868816</v>
      </c>
      <c r="J102" s="150">
        <v>376501.8</v>
      </c>
      <c r="K102" s="156">
        <f t="shared" si="2"/>
        <v>0.4733191044945928</v>
      </c>
      <c r="L102" s="156">
        <f t="shared" si="3"/>
        <v>0.43335044474319073</v>
      </c>
      <c r="S102" s="178"/>
    </row>
    <row r="103" spans="2:19" s="151" customFormat="1" x14ac:dyDescent="0.25">
      <c r="B103" s="147"/>
      <c r="C103" s="147"/>
      <c r="D103" s="147">
        <v>421</v>
      </c>
      <c r="E103" s="147"/>
      <c r="F103" s="147" t="s">
        <v>212</v>
      </c>
      <c r="G103" s="62">
        <v>460482.27</v>
      </c>
      <c r="H103" s="149">
        <v>110000</v>
      </c>
      <c r="I103" s="149">
        <v>110000</v>
      </c>
      <c r="J103" s="150">
        <v>165050.68</v>
      </c>
      <c r="K103" s="156">
        <f t="shared" si="2"/>
        <v>0.35843004335432932</v>
      </c>
      <c r="L103" s="156"/>
      <c r="S103" s="178"/>
    </row>
    <row r="104" spans="2:19" s="151" customFormat="1" x14ac:dyDescent="0.25">
      <c r="B104" s="147"/>
      <c r="C104" s="155"/>
      <c r="D104" s="147"/>
      <c r="E104" s="147">
        <v>4214</v>
      </c>
      <c r="F104" s="152" t="s">
        <v>150</v>
      </c>
      <c r="G104" s="62">
        <v>460482.27</v>
      </c>
      <c r="H104" s="149">
        <v>110000</v>
      </c>
      <c r="I104" s="149">
        <v>110000</v>
      </c>
      <c r="J104" s="150">
        <v>165050.68</v>
      </c>
      <c r="K104" s="156">
        <f t="shared" si="2"/>
        <v>0.35843004335432932</v>
      </c>
      <c r="L104" s="156"/>
      <c r="S104" s="178"/>
    </row>
    <row r="105" spans="2:19" s="151" customFormat="1" x14ac:dyDescent="0.25">
      <c r="B105" s="147"/>
      <c r="C105" s="147"/>
      <c r="D105" s="147">
        <v>422</v>
      </c>
      <c r="E105" s="147"/>
      <c r="F105" s="147" t="s">
        <v>213</v>
      </c>
      <c r="G105" s="62">
        <v>185983.13</v>
      </c>
      <c r="H105" s="149">
        <v>653100</v>
      </c>
      <c r="I105" s="149">
        <v>607100</v>
      </c>
      <c r="J105" s="150">
        <v>173735.73</v>
      </c>
      <c r="K105" s="156">
        <f t="shared" si="2"/>
        <v>0.93414779071628706</v>
      </c>
      <c r="L105" s="156">
        <f t="shared" si="3"/>
        <v>0.28617316751770716</v>
      </c>
      <c r="S105" s="178"/>
    </row>
    <row r="106" spans="2:19" x14ac:dyDescent="0.25">
      <c r="B106" s="7"/>
      <c r="C106" s="15"/>
      <c r="D106" s="7"/>
      <c r="E106" s="7">
        <v>4221</v>
      </c>
      <c r="F106" s="20" t="s">
        <v>137</v>
      </c>
      <c r="G106" s="62">
        <v>95106.78</v>
      </c>
      <c r="H106" s="4">
        <v>140300</v>
      </c>
      <c r="I106" s="4">
        <v>138800</v>
      </c>
      <c r="J106" s="62">
        <v>46773.85</v>
      </c>
      <c r="K106" s="65">
        <f t="shared" si="2"/>
        <v>0.49180352862330107</v>
      </c>
      <c r="L106" s="65">
        <f t="shared" si="3"/>
        <v>0.33698739193083571</v>
      </c>
    </row>
    <row r="107" spans="2:19" x14ac:dyDescent="0.25">
      <c r="B107" s="7"/>
      <c r="C107" s="15"/>
      <c r="D107" s="7"/>
      <c r="E107" s="7">
        <v>4222</v>
      </c>
      <c r="F107" s="20" t="s">
        <v>147</v>
      </c>
      <c r="G107" s="62">
        <v>4463.62</v>
      </c>
      <c r="H107" s="4">
        <v>50000</v>
      </c>
      <c r="I107" s="4">
        <v>33000</v>
      </c>
      <c r="J107" s="62"/>
      <c r="K107" s="65">
        <f t="shared" si="2"/>
        <v>0</v>
      </c>
      <c r="L107" s="65">
        <f t="shared" si="3"/>
        <v>0</v>
      </c>
    </row>
    <row r="108" spans="2:19" x14ac:dyDescent="0.25">
      <c r="B108" s="7"/>
      <c r="C108" s="15"/>
      <c r="D108" s="7"/>
      <c r="E108" s="7">
        <v>4223</v>
      </c>
      <c r="F108" s="20" t="s">
        <v>138</v>
      </c>
      <c r="G108" s="62">
        <v>2656.48</v>
      </c>
      <c r="H108" s="4">
        <v>22000</v>
      </c>
      <c r="I108" s="4">
        <v>15400</v>
      </c>
      <c r="J108" s="62">
        <v>8293.1299999999992</v>
      </c>
      <c r="K108" s="65">
        <f t="shared" si="2"/>
        <v>3.1218492139974701</v>
      </c>
      <c r="L108" s="65">
        <f t="shared" si="3"/>
        <v>0.53851493506493497</v>
      </c>
    </row>
    <row r="109" spans="2:19" s="151" customFormat="1" x14ac:dyDescent="0.25">
      <c r="B109" s="147"/>
      <c r="C109" s="155"/>
      <c r="D109" s="147"/>
      <c r="E109" s="147">
        <v>4224</v>
      </c>
      <c r="F109" s="152" t="s">
        <v>151</v>
      </c>
      <c r="G109" s="150"/>
      <c r="H109" s="149">
        <v>6000</v>
      </c>
      <c r="I109" s="149"/>
      <c r="J109" s="150"/>
      <c r="K109" s="156"/>
      <c r="L109" s="156"/>
      <c r="S109" s="178"/>
    </row>
    <row r="110" spans="2:19" x14ac:dyDescent="0.25">
      <c r="B110" s="7"/>
      <c r="C110" s="15"/>
      <c r="D110" s="7"/>
      <c r="E110" s="7">
        <v>4225</v>
      </c>
      <c r="F110" s="20" t="s">
        <v>214</v>
      </c>
      <c r="G110" s="62">
        <v>83250</v>
      </c>
      <c r="H110" s="4">
        <v>351800</v>
      </c>
      <c r="I110" s="4">
        <v>345400</v>
      </c>
      <c r="J110" s="62">
        <v>112793.75</v>
      </c>
      <c r="K110" s="65">
        <f t="shared" si="2"/>
        <v>1.3548798798798798</v>
      </c>
      <c r="L110" s="65">
        <f t="shared" si="3"/>
        <v>0.32655978575564565</v>
      </c>
    </row>
    <row r="111" spans="2:19" x14ac:dyDescent="0.25">
      <c r="B111" s="7"/>
      <c r="C111" s="15"/>
      <c r="D111" s="7"/>
      <c r="E111" s="7">
        <v>4227</v>
      </c>
      <c r="F111" s="20" t="s">
        <v>149</v>
      </c>
      <c r="G111" s="62">
        <v>506.25</v>
      </c>
      <c r="H111" s="4">
        <v>83000</v>
      </c>
      <c r="I111" s="4">
        <v>74500</v>
      </c>
      <c r="J111" s="62">
        <v>5875</v>
      </c>
      <c r="K111" s="65">
        <f t="shared" si="2"/>
        <v>11.604938271604938</v>
      </c>
      <c r="L111" s="65">
        <f t="shared" si="3"/>
        <v>7.8859060402684561E-2</v>
      </c>
    </row>
    <row r="112" spans="2:19" s="151" customFormat="1" x14ac:dyDescent="0.25">
      <c r="B112" s="147"/>
      <c r="C112" s="147"/>
      <c r="D112" s="147">
        <v>423</v>
      </c>
      <c r="E112" s="147"/>
      <c r="F112" s="147" t="s">
        <v>215</v>
      </c>
      <c r="G112" s="62">
        <v>129139.4</v>
      </c>
      <c r="H112" s="149">
        <v>150000</v>
      </c>
      <c r="I112" s="149">
        <v>41716</v>
      </c>
      <c r="J112" s="150">
        <v>37715.39</v>
      </c>
      <c r="K112" s="156">
        <f t="shared" si="2"/>
        <v>0.29205176731500998</v>
      </c>
      <c r="L112" s="156">
        <f t="shared" si="3"/>
        <v>0.90409890689423722</v>
      </c>
      <c r="S112" s="178"/>
    </row>
    <row r="113" spans="2:19" s="151" customFormat="1" x14ac:dyDescent="0.25">
      <c r="B113" s="147"/>
      <c r="C113" s="155"/>
      <c r="D113" s="147"/>
      <c r="E113" s="147">
        <v>4231</v>
      </c>
      <c r="F113" s="152" t="s">
        <v>171</v>
      </c>
      <c r="G113" s="62">
        <v>129139.4</v>
      </c>
      <c r="H113" s="149">
        <v>50000</v>
      </c>
      <c r="I113" s="149">
        <v>37716</v>
      </c>
      <c r="J113" s="150">
        <v>37715.39</v>
      </c>
      <c r="K113" s="156">
        <f t="shared" ref="K113:K123" si="4">J113/G113</f>
        <v>0.29205176731500998</v>
      </c>
      <c r="L113" s="156">
        <f t="shared" ref="L113:L123" si="5">J113/I113</f>
        <v>0.99998382649273521</v>
      </c>
      <c r="S113" s="178"/>
    </row>
    <row r="114" spans="2:19" s="151" customFormat="1" x14ac:dyDescent="0.25">
      <c r="B114" s="147"/>
      <c r="C114" s="155"/>
      <c r="D114" s="147"/>
      <c r="E114" s="147">
        <v>4233</v>
      </c>
      <c r="F114" s="152" t="s">
        <v>172</v>
      </c>
      <c r="G114" s="62"/>
      <c r="H114" s="149">
        <v>100000</v>
      </c>
      <c r="I114" s="149">
        <v>4000</v>
      </c>
      <c r="J114" s="150"/>
      <c r="K114" s="156"/>
      <c r="L114" s="156">
        <f t="shared" si="5"/>
        <v>0</v>
      </c>
      <c r="S114" s="178"/>
    </row>
    <row r="115" spans="2:19" s="151" customFormat="1" x14ac:dyDescent="0.25">
      <c r="B115" s="147"/>
      <c r="C115" s="147"/>
      <c r="D115" s="147">
        <v>424</v>
      </c>
      <c r="E115" s="147"/>
      <c r="F115" s="147" t="s">
        <v>216</v>
      </c>
      <c r="G115" s="62">
        <v>314.2</v>
      </c>
      <c r="H115" s="149">
        <v>1000</v>
      </c>
      <c r="I115" s="149">
        <v>0</v>
      </c>
      <c r="J115" s="150"/>
      <c r="K115" s="156">
        <f t="shared" si="4"/>
        <v>0</v>
      </c>
      <c r="L115" s="156"/>
      <c r="S115" s="178"/>
    </row>
    <row r="116" spans="2:19" s="151" customFormat="1" x14ac:dyDescent="0.25">
      <c r="B116" s="147"/>
      <c r="C116" s="155"/>
      <c r="D116" s="147"/>
      <c r="E116" s="147">
        <v>4241</v>
      </c>
      <c r="F116" s="152" t="s">
        <v>175</v>
      </c>
      <c r="G116" s="62">
        <v>314.2</v>
      </c>
      <c r="H116" s="149">
        <v>1000</v>
      </c>
      <c r="I116" s="149">
        <v>0</v>
      </c>
      <c r="J116" s="150"/>
      <c r="K116" s="156">
        <f t="shared" si="4"/>
        <v>0</v>
      </c>
      <c r="L116" s="156"/>
      <c r="S116" s="178"/>
    </row>
    <row r="117" spans="2:19" s="151" customFormat="1" x14ac:dyDescent="0.25">
      <c r="B117" s="147"/>
      <c r="C117" s="147"/>
      <c r="D117" s="147">
        <v>426</v>
      </c>
      <c r="E117" s="147"/>
      <c r="F117" s="147" t="s">
        <v>217</v>
      </c>
      <c r="G117" s="62">
        <v>19531.25</v>
      </c>
      <c r="H117" s="149">
        <v>125000</v>
      </c>
      <c r="I117" s="149">
        <v>110000</v>
      </c>
      <c r="J117" s="150"/>
      <c r="K117" s="156"/>
      <c r="L117" s="156">
        <f t="shared" si="5"/>
        <v>0</v>
      </c>
      <c r="S117" s="178"/>
    </row>
    <row r="118" spans="2:19" s="151" customFormat="1" x14ac:dyDescent="0.25">
      <c r="B118" s="147"/>
      <c r="C118" s="155"/>
      <c r="D118" s="147"/>
      <c r="E118" s="147">
        <v>4262</v>
      </c>
      <c r="F118" s="152" t="s">
        <v>218</v>
      </c>
      <c r="G118" s="62">
        <v>19531.25</v>
      </c>
      <c r="H118" s="149">
        <v>125000</v>
      </c>
      <c r="I118" s="149">
        <v>110000</v>
      </c>
      <c r="J118" s="150"/>
      <c r="K118" s="156"/>
      <c r="L118" s="156">
        <f t="shared" si="5"/>
        <v>0</v>
      </c>
      <c r="S118" s="178"/>
    </row>
    <row r="119" spans="2:19" s="151" customFormat="1" x14ac:dyDescent="0.25">
      <c r="B119" s="147"/>
      <c r="C119" s="147">
        <v>45</v>
      </c>
      <c r="D119" s="153"/>
      <c r="E119" s="153"/>
      <c r="F119" s="147" t="s">
        <v>219</v>
      </c>
      <c r="G119" s="62">
        <v>46912.5</v>
      </c>
      <c r="H119" s="149">
        <v>10000</v>
      </c>
      <c r="I119" s="149">
        <v>10000</v>
      </c>
      <c r="J119" s="150"/>
      <c r="K119" s="156">
        <f t="shared" si="4"/>
        <v>0</v>
      </c>
      <c r="L119" s="156">
        <f t="shared" si="5"/>
        <v>0</v>
      </c>
      <c r="S119" s="178"/>
    </row>
    <row r="120" spans="2:19" s="151" customFormat="1" x14ac:dyDescent="0.25">
      <c r="B120" s="147"/>
      <c r="C120" s="147"/>
      <c r="D120" s="147">
        <v>451</v>
      </c>
      <c r="E120" s="147"/>
      <c r="F120" s="147" t="s">
        <v>154</v>
      </c>
      <c r="G120" s="62">
        <v>15475</v>
      </c>
      <c r="H120" s="149">
        <v>10000</v>
      </c>
      <c r="I120" s="149">
        <v>10000</v>
      </c>
      <c r="J120" s="150"/>
      <c r="K120" s="156"/>
      <c r="L120" s="156">
        <f t="shared" si="5"/>
        <v>0</v>
      </c>
      <c r="S120" s="178"/>
    </row>
    <row r="121" spans="2:19" s="151" customFormat="1" x14ac:dyDescent="0.25">
      <c r="B121" s="147"/>
      <c r="C121" s="147"/>
      <c r="D121" s="147"/>
      <c r="E121" s="147">
        <v>4511</v>
      </c>
      <c r="F121" s="147" t="s">
        <v>154</v>
      </c>
      <c r="G121" s="62">
        <v>15475</v>
      </c>
      <c r="H121" s="149">
        <v>10000</v>
      </c>
      <c r="I121" s="149">
        <v>10000</v>
      </c>
      <c r="J121" s="150"/>
      <c r="K121" s="156"/>
      <c r="L121" s="156">
        <f t="shared" si="5"/>
        <v>0</v>
      </c>
      <c r="S121" s="178"/>
    </row>
    <row r="122" spans="2:19" s="151" customFormat="1" x14ac:dyDescent="0.25">
      <c r="B122" s="147"/>
      <c r="C122" s="147"/>
      <c r="D122" s="147">
        <v>452</v>
      </c>
      <c r="E122" s="147"/>
      <c r="F122" s="147" t="s">
        <v>180</v>
      </c>
      <c r="G122" s="62">
        <v>31437.5</v>
      </c>
      <c r="H122" s="149">
        <v>0</v>
      </c>
      <c r="I122" s="149">
        <v>0</v>
      </c>
      <c r="J122" s="150"/>
      <c r="K122" s="156">
        <f t="shared" si="4"/>
        <v>0</v>
      </c>
      <c r="L122" s="156"/>
      <c r="S122" s="178"/>
    </row>
    <row r="123" spans="2:19" x14ac:dyDescent="0.25">
      <c r="B123" s="7"/>
      <c r="C123" s="15"/>
      <c r="D123" s="7"/>
      <c r="E123" s="7">
        <v>4521</v>
      </c>
      <c r="F123" s="7" t="s">
        <v>180</v>
      </c>
      <c r="G123" s="62">
        <v>31437.5</v>
      </c>
      <c r="H123" s="4">
        <v>0</v>
      </c>
      <c r="I123" s="4">
        <v>0</v>
      </c>
      <c r="J123" s="62"/>
      <c r="K123" s="65">
        <f t="shared" si="4"/>
        <v>0</v>
      </c>
      <c r="L123" s="65"/>
    </row>
  </sheetData>
  <mergeCells count="12">
    <mergeCell ref="B1:L1"/>
    <mergeCell ref="B2:L2"/>
    <mergeCell ref="B4:L4"/>
    <mergeCell ref="B6:L6"/>
    <mergeCell ref="B46:F46"/>
    <mergeCell ref="B9:F9"/>
    <mergeCell ref="B45:F45"/>
    <mergeCell ref="B8:F8"/>
    <mergeCell ref="B7:L7"/>
    <mergeCell ref="B5:L5"/>
    <mergeCell ref="B44:L44"/>
    <mergeCell ref="B3:L3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B1:K30"/>
  <sheetViews>
    <sheetView zoomScale="115" zoomScaleNormal="115" workbookViewId="0">
      <selection activeCell="J18" sqref="J18"/>
    </sheetView>
  </sheetViews>
  <sheetFormatPr defaultRowHeight="15" x14ac:dyDescent="0.25"/>
  <cols>
    <col min="2" max="2" width="37.7109375" customWidth="1"/>
    <col min="3" max="5" width="25.28515625" customWidth="1"/>
    <col min="6" max="6" width="26.85546875" customWidth="1"/>
    <col min="7" max="8" width="15.7109375" customWidth="1"/>
    <col min="11" max="11" width="9.28515625" customWidth="1"/>
  </cols>
  <sheetData>
    <row r="1" spans="2:11" ht="18" x14ac:dyDescent="0.25">
      <c r="B1" s="2"/>
      <c r="C1" s="2"/>
      <c r="D1" s="2"/>
      <c r="E1" s="2"/>
      <c r="F1" s="3"/>
      <c r="G1" s="3"/>
      <c r="H1" s="3"/>
    </row>
    <row r="2" spans="2:11" ht="15.75" customHeight="1" x14ac:dyDescent="0.25">
      <c r="B2" s="67" t="s">
        <v>52</v>
      </c>
      <c r="C2" s="67"/>
      <c r="D2" s="67"/>
      <c r="E2" s="67"/>
      <c r="F2" s="67"/>
      <c r="G2" s="67"/>
      <c r="H2" s="67"/>
    </row>
    <row r="3" spans="2:11" ht="18" x14ac:dyDescent="0.25">
      <c r="B3" s="46"/>
      <c r="C3" s="46"/>
      <c r="D3" s="46"/>
      <c r="E3" s="46"/>
      <c r="F3" s="47"/>
      <c r="G3" s="47"/>
      <c r="H3" s="47"/>
    </row>
    <row r="4" spans="2:11" ht="33.75" customHeight="1" x14ac:dyDescent="0.25">
      <c r="B4" s="31" t="s">
        <v>8</v>
      </c>
      <c r="C4" s="110" t="s">
        <v>87</v>
      </c>
      <c r="D4" s="110" t="s">
        <v>88</v>
      </c>
      <c r="E4" s="110" t="s">
        <v>89</v>
      </c>
      <c r="F4" s="110" t="s">
        <v>90</v>
      </c>
      <c r="G4" s="110" t="s">
        <v>91</v>
      </c>
      <c r="H4" s="110" t="s">
        <v>92</v>
      </c>
    </row>
    <row r="5" spans="2:11" x14ac:dyDescent="0.25">
      <c r="B5" s="31">
        <v>1</v>
      </c>
      <c r="C5" s="33">
        <v>2</v>
      </c>
      <c r="D5" s="33">
        <v>3</v>
      </c>
      <c r="E5" s="33">
        <v>4</v>
      </c>
      <c r="F5" s="33">
        <v>5</v>
      </c>
      <c r="G5" s="33" t="s">
        <v>49</v>
      </c>
      <c r="H5" s="33" t="s">
        <v>50</v>
      </c>
    </row>
    <row r="6" spans="2:11" x14ac:dyDescent="0.25">
      <c r="B6" s="6" t="s">
        <v>63</v>
      </c>
      <c r="C6" s="64">
        <f>C7+C10+C13</f>
        <v>11133229.709999999</v>
      </c>
      <c r="D6" s="66">
        <f t="shared" ref="D6:F6" si="0">D7+D10+D13</f>
        <v>24993701</v>
      </c>
      <c r="E6" s="64">
        <f t="shared" si="0"/>
        <v>23463428</v>
      </c>
      <c r="F6" s="64">
        <f t="shared" si="0"/>
        <v>11244118.9</v>
      </c>
      <c r="G6" s="109">
        <f>F6/C6</f>
        <v>1.0099601995906362</v>
      </c>
      <c r="H6" s="109">
        <f>F6/E6</f>
        <v>0.47921893169233415</v>
      </c>
    </row>
    <row r="7" spans="2:11" x14ac:dyDescent="0.25">
      <c r="B7" s="6" t="s">
        <v>22</v>
      </c>
      <c r="C7" s="105">
        <f>C8</f>
        <v>9833131.0899999999</v>
      </c>
      <c r="D7" s="106">
        <f t="shared" ref="D7:F7" si="1">D8</f>
        <v>21628874</v>
      </c>
      <c r="E7" s="106">
        <f t="shared" si="1"/>
        <v>20098601</v>
      </c>
      <c r="F7" s="105">
        <f t="shared" si="1"/>
        <v>9819078.9800000004</v>
      </c>
      <c r="G7" s="107">
        <f t="shared" ref="G7:G11" si="2">F7/C7</f>
        <v>0.99857094247281109</v>
      </c>
      <c r="H7" s="107">
        <f t="shared" ref="H7:H11" si="3">F7/E7</f>
        <v>0.48854539577157635</v>
      </c>
    </row>
    <row r="8" spans="2:11" x14ac:dyDescent="0.25">
      <c r="B8" s="17" t="s">
        <v>23</v>
      </c>
      <c r="C8" s="62">
        <v>9833131.0899999999</v>
      </c>
      <c r="D8" s="4">
        <v>21628874</v>
      </c>
      <c r="E8" s="4">
        <v>20098601</v>
      </c>
      <c r="F8" s="63">
        <v>9819078.9800000004</v>
      </c>
      <c r="G8" s="65">
        <f t="shared" si="2"/>
        <v>0.99857094247281109</v>
      </c>
      <c r="H8" s="65">
        <f t="shared" si="3"/>
        <v>0.48854539577157635</v>
      </c>
    </row>
    <row r="9" spans="2:11" x14ac:dyDescent="0.25">
      <c r="B9" s="19"/>
      <c r="C9" s="62"/>
      <c r="D9" s="4"/>
      <c r="E9" s="5"/>
      <c r="F9" s="63"/>
      <c r="G9" s="65"/>
      <c r="H9" s="65"/>
    </row>
    <row r="10" spans="2:11" x14ac:dyDescent="0.25">
      <c r="B10" s="6" t="s">
        <v>28</v>
      </c>
      <c r="C10" s="105">
        <f>C11</f>
        <v>860410.18</v>
      </c>
      <c r="D10" s="106">
        <f t="shared" ref="D10:F10" si="4">D11</f>
        <v>2013897</v>
      </c>
      <c r="E10" s="106">
        <f t="shared" si="4"/>
        <v>2013897</v>
      </c>
      <c r="F10" s="105">
        <f t="shared" si="4"/>
        <v>885037.26</v>
      </c>
      <c r="G10" s="107">
        <f t="shared" si="2"/>
        <v>1.028622487939415</v>
      </c>
      <c r="H10" s="107">
        <f t="shared" si="3"/>
        <v>0.43946500739610816</v>
      </c>
      <c r="K10" s="139"/>
    </row>
    <row r="11" spans="2:11" x14ac:dyDescent="0.25">
      <c r="B11" s="19" t="s">
        <v>29</v>
      </c>
      <c r="C11" s="62">
        <v>860410.18</v>
      </c>
      <c r="D11" s="4">
        <v>2013897</v>
      </c>
      <c r="E11" s="4">
        <v>2013897</v>
      </c>
      <c r="F11" s="63">
        <v>885037.26</v>
      </c>
      <c r="G11" s="65">
        <f t="shared" si="2"/>
        <v>1.028622487939415</v>
      </c>
      <c r="H11" s="65">
        <f t="shared" si="3"/>
        <v>0.43946500739610816</v>
      </c>
    </row>
    <row r="12" spans="2:11" x14ac:dyDescent="0.25">
      <c r="B12" s="19"/>
      <c r="C12" s="62"/>
      <c r="D12" s="4"/>
      <c r="E12" s="4"/>
      <c r="F12" s="63"/>
      <c r="G12" s="65"/>
      <c r="H12" s="65"/>
      <c r="K12" s="138"/>
    </row>
    <row r="13" spans="2:11" x14ac:dyDescent="0.25">
      <c r="B13" s="6" t="s">
        <v>96</v>
      </c>
      <c r="C13" s="105">
        <f>C14+C15+C16+C17</f>
        <v>439688.44</v>
      </c>
      <c r="D13" s="106">
        <f>SUM(D14:D17)</f>
        <v>1350930</v>
      </c>
      <c r="E13" s="106">
        <f>SUM(E14:E17)</f>
        <v>1350930</v>
      </c>
      <c r="F13" s="105">
        <f>SUM(F14:F17)</f>
        <v>540002.66</v>
      </c>
      <c r="G13" s="107">
        <f t="shared" ref="G13:G25" si="5">F13/C13</f>
        <v>1.2281484134538538</v>
      </c>
      <c r="H13" s="107">
        <f t="shared" ref="H13:H25" si="6">F13/E13</f>
        <v>0.39972660315486369</v>
      </c>
    </row>
    <row r="14" spans="2:11" x14ac:dyDescent="0.25">
      <c r="B14" s="19" t="s">
        <v>97</v>
      </c>
      <c r="C14" s="62"/>
      <c r="D14" s="4">
        <v>363322</v>
      </c>
      <c r="E14" s="4">
        <v>363322</v>
      </c>
      <c r="F14" s="63">
        <v>135516.75</v>
      </c>
      <c r="G14" s="65"/>
      <c r="H14" s="65">
        <f t="shared" si="6"/>
        <v>0.37299351539405817</v>
      </c>
    </row>
    <row r="15" spans="2:11" x14ac:dyDescent="0.25">
      <c r="B15" s="19" t="s">
        <v>98</v>
      </c>
      <c r="C15" s="62">
        <v>434331.71</v>
      </c>
      <c r="D15" s="4">
        <v>960850</v>
      </c>
      <c r="E15" s="4">
        <v>960850</v>
      </c>
      <c r="F15" s="63">
        <v>380106.86</v>
      </c>
      <c r="G15" s="65">
        <f t="shared" si="5"/>
        <v>0.87515337068067167</v>
      </c>
      <c r="H15" s="65">
        <f t="shared" si="6"/>
        <v>0.39559437997606284</v>
      </c>
    </row>
    <row r="16" spans="2:11" x14ac:dyDescent="0.25">
      <c r="B16" s="19" t="s">
        <v>99</v>
      </c>
      <c r="C16" s="62">
        <v>5356.73</v>
      </c>
      <c r="D16" s="4"/>
      <c r="E16" s="4"/>
      <c r="F16" s="63"/>
      <c r="G16" s="65"/>
      <c r="H16" s="65"/>
    </row>
    <row r="17" spans="2:11" x14ac:dyDescent="0.25">
      <c r="B17" s="19" t="s">
        <v>100</v>
      </c>
      <c r="C17" s="62"/>
      <c r="D17" s="4">
        <v>26758</v>
      </c>
      <c r="E17" s="4">
        <v>26758</v>
      </c>
      <c r="F17" s="63">
        <v>24379.05</v>
      </c>
      <c r="G17" s="65"/>
      <c r="H17" s="65">
        <f t="shared" ref="H17" si="7">F17/E17</f>
        <v>0.911093878466253</v>
      </c>
    </row>
    <row r="18" spans="2:11" x14ac:dyDescent="0.25">
      <c r="B18" s="19"/>
      <c r="C18" s="62"/>
      <c r="D18" s="4"/>
      <c r="E18" s="5"/>
      <c r="F18" s="63"/>
      <c r="G18" s="65"/>
      <c r="H18" s="65"/>
    </row>
    <row r="19" spans="2:11" ht="15.75" customHeight="1" x14ac:dyDescent="0.25">
      <c r="B19" s="6" t="s">
        <v>64</v>
      </c>
      <c r="C19" s="105">
        <f>C20+C23+C26</f>
        <v>13065612.18</v>
      </c>
      <c r="D19" s="106">
        <f t="shared" ref="D19:F19" si="8">D20+D23+D26</f>
        <v>24971392</v>
      </c>
      <c r="E19" s="105">
        <f t="shared" si="8"/>
        <v>23441119</v>
      </c>
      <c r="F19" s="105">
        <f t="shared" si="8"/>
        <v>11248166.670000002</v>
      </c>
      <c r="G19" s="107">
        <f t="shared" si="5"/>
        <v>0.8608985568405263</v>
      </c>
      <c r="H19" s="107">
        <f t="shared" si="6"/>
        <v>0.47984768431916591</v>
      </c>
    </row>
    <row r="20" spans="2:11" ht="15.75" customHeight="1" x14ac:dyDescent="0.25">
      <c r="B20" s="6" t="s">
        <v>22</v>
      </c>
      <c r="C20" s="105">
        <f>C21</f>
        <v>9833131.0899999999</v>
      </c>
      <c r="D20" s="106">
        <f>D21</f>
        <v>21628874</v>
      </c>
      <c r="E20" s="106">
        <f>E21</f>
        <v>20098601</v>
      </c>
      <c r="F20" s="105">
        <f>F21</f>
        <v>9819078.9800000004</v>
      </c>
      <c r="G20" s="107">
        <f t="shared" si="5"/>
        <v>0.99857094247281109</v>
      </c>
      <c r="H20" s="107">
        <f t="shared" si="6"/>
        <v>0.48854539577157635</v>
      </c>
    </row>
    <row r="21" spans="2:11" x14ac:dyDescent="0.25">
      <c r="B21" s="17" t="s">
        <v>23</v>
      </c>
      <c r="C21" s="62">
        <v>9833131.0899999999</v>
      </c>
      <c r="D21" s="4">
        <v>21628874</v>
      </c>
      <c r="E21" s="4">
        <v>20098601</v>
      </c>
      <c r="F21" s="63">
        <v>9819078.9800000004</v>
      </c>
      <c r="G21" s="65">
        <f t="shared" si="5"/>
        <v>0.99857094247281109</v>
      </c>
      <c r="H21" s="65">
        <f t="shared" si="6"/>
        <v>0.48854539577157635</v>
      </c>
    </row>
    <row r="22" spans="2:11" x14ac:dyDescent="0.25">
      <c r="B22" s="18"/>
      <c r="C22" s="62"/>
      <c r="D22" s="4"/>
      <c r="E22" s="4"/>
      <c r="F22" s="63"/>
      <c r="G22" s="65"/>
      <c r="H22" s="65"/>
    </row>
    <row r="23" spans="2:11" x14ac:dyDescent="0.25">
      <c r="B23" s="6" t="s">
        <v>28</v>
      </c>
      <c r="C23" s="105">
        <f>C24</f>
        <v>1015237.01</v>
      </c>
      <c r="D23" s="106">
        <f>D24</f>
        <v>2013897</v>
      </c>
      <c r="E23" s="106">
        <f>E24</f>
        <v>2013897</v>
      </c>
      <c r="F23" s="105">
        <f>F24</f>
        <v>999044.14</v>
      </c>
      <c r="G23" s="107">
        <f t="shared" si="5"/>
        <v>0.98405015790352246</v>
      </c>
      <c r="H23" s="107">
        <f t="shared" si="6"/>
        <v>0.49607509222169754</v>
      </c>
    </row>
    <row r="24" spans="2:11" x14ac:dyDescent="0.25">
      <c r="B24" s="19" t="s">
        <v>29</v>
      </c>
      <c r="C24" s="62">
        <v>1015237.01</v>
      </c>
      <c r="D24" s="4">
        <v>2013897</v>
      </c>
      <c r="E24" s="4">
        <v>2013897</v>
      </c>
      <c r="F24" s="63">
        <v>999044.14</v>
      </c>
      <c r="G24" s="65">
        <f t="shared" si="5"/>
        <v>0.98405015790352246</v>
      </c>
      <c r="H24" s="65">
        <f t="shared" si="6"/>
        <v>0.49607509222169754</v>
      </c>
    </row>
    <row r="25" spans="2:11" x14ac:dyDescent="0.25">
      <c r="B25" s="10"/>
      <c r="C25" s="62"/>
      <c r="D25" s="4"/>
      <c r="E25" s="5"/>
      <c r="F25" s="63"/>
      <c r="G25" s="65"/>
      <c r="H25" s="65"/>
    </row>
    <row r="26" spans="2:11" x14ac:dyDescent="0.25">
      <c r="B26" s="6" t="s">
        <v>96</v>
      </c>
      <c r="C26" s="105">
        <f>C27+C28+C29+C30</f>
        <v>2217244.08</v>
      </c>
      <c r="D26" s="106">
        <f>D27+D28+D29+D30</f>
        <v>1328621</v>
      </c>
      <c r="E26" s="106">
        <f>E27+E28+E29+E30</f>
        <v>1328621</v>
      </c>
      <c r="F26" s="105">
        <f>F27+F28+F29+F30</f>
        <v>430043.55</v>
      </c>
      <c r="G26" s="107">
        <f t="shared" ref="G26:G30" si="9">F26/C26</f>
        <v>0.19395408646214538</v>
      </c>
      <c r="H26" s="107">
        <f t="shared" ref="H26:H30" si="10">F26/E26</f>
        <v>0.32367661658215546</v>
      </c>
    </row>
    <row r="27" spans="2:11" ht="15" customHeight="1" x14ac:dyDescent="0.25">
      <c r="B27" s="19" t="s">
        <v>97</v>
      </c>
      <c r="C27" s="62">
        <v>14025.64</v>
      </c>
      <c r="D27" s="4">
        <v>341013</v>
      </c>
      <c r="E27" s="4">
        <v>341013</v>
      </c>
      <c r="F27" s="63">
        <v>140825.25</v>
      </c>
      <c r="G27" s="65">
        <f t="shared" ref="G27:G30" si="11">F27/C27</f>
        <v>10.040557864026169</v>
      </c>
      <c r="H27" s="65">
        <f t="shared" si="10"/>
        <v>0.4129615293258615</v>
      </c>
      <c r="I27" s="27"/>
      <c r="J27" s="27"/>
      <c r="K27" s="27"/>
    </row>
    <row r="28" spans="2:11" x14ac:dyDescent="0.25">
      <c r="B28" s="19" t="s">
        <v>98</v>
      </c>
      <c r="C28" s="62">
        <v>1257861.71</v>
      </c>
      <c r="D28" s="4">
        <v>960850</v>
      </c>
      <c r="E28" s="4">
        <v>960850</v>
      </c>
      <c r="F28" s="63">
        <v>264839.25</v>
      </c>
      <c r="G28" s="65">
        <f t="shared" si="11"/>
        <v>0.2105471912329695</v>
      </c>
      <c r="H28" s="65">
        <f t="shared" si="10"/>
        <v>0.27563017120258104</v>
      </c>
      <c r="I28" s="27"/>
      <c r="J28" s="27"/>
      <c r="K28" s="27"/>
    </row>
    <row r="29" spans="2:11" x14ac:dyDescent="0.25">
      <c r="B29" s="19" t="s">
        <v>99</v>
      </c>
      <c r="C29" s="62">
        <v>5356.73</v>
      </c>
      <c r="D29" s="4"/>
      <c r="E29" s="4"/>
      <c r="F29" s="63"/>
      <c r="G29" s="65"/>
      <c r="H29" s="65"/>
      <c r="I29" s="27"/>
      <c r="J29" s="27"/>
      <c r="K29" s="27"/>
    </row>
    <row r="30" spans="2:11" x14ac:dyDescent="0.25">
      <c r="B30" s="19" t="s">
        <v>100</v>
      </c>
      <c r="C30" s="62">
        <v>940000</v>
      </c>
      <c r="D30" s="4">
        <v>26758</v>
      </c>
      <c r="E30" s="4">
        <v>26758</v>
      </c>
      <c r="F30" s="63">
        <v>24379.05</v>
      </c>
      <c r="G30" s="65">
        <f t="shared" ref="G30" si="12">F30/C30</f>
        <v>2.5935159574468084E-2</v>
      </c>
      <c r="H30" s="65">
        <f t="shared" ref="H30" si="13">F30/E30</f>
        <v>0.911093878466253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B1:H13"/>
  <sheetViews>
    <sheetView zoomScale="115" zoomScaleNormal="115" workbookViewId="0">
      <selection activeCell="E46" sqref="E46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67" t="s">
        <v>53</v>
      </c>
      <c r="C2" s="67"/>
      <c r="D2" s="67"/>
      <c r="E2" s="67"/>
      <c r="F2" s="67"/>
      <c r="G2" s="67"/>
      <c r="H2" s="67"/>
    </row>
    <row r="3" spans="2:8" ht="18" x14ac:dyDescent="0.25">
      <c r="B3" s="46"/>
      <c r="C3" s="46"/>
      <c r="D3" s="46"/>
      <c r="E3" s="46"/>
      <c r="F3" s="47"/>
      <c r="G3" s="47"/>
      <c r="H3" s="47"/>
    </row>
    <row r="4" spans="2:8" ht="25.5" x14ac:dyDescent="0.25">
      <c r="B4" s="31" t="s">
        <v>8</v>
      </c>
      <c r="C4" s="110" t="s">
        <v>87</v>
      </c>
      <c r="D4" s="110" t="s">
        <v>88</v>
      </c>
      <c r="E4" s="110" t="s">
        <v>89</v>
      </c>
      <c r="F4" s="110" t="s">
        <v>90</v>
      </c>
      <c r="G4" s="110" t="s">
        <v>91</v>
      </c>
      <c r="H4" s="110" t="s">
        <v>92</v>
      </c>
    </row>
    <row r="5" spans="2:8" x14ac:dyDescent="0.25">
      <c r="B5" s="33">
        <v>1</v>
      </c>
      <c r="C5" s="33">
        <v>2</v>
      </c>
      <c r="D5" s="33">
        <v>3</v>
      </c>
      <c r="E5" s="33">
        <v>4</v>
      </c>
      <c r="F5" s="33">
        <v>5</v>
      </c>
      <c r="G5" s="33" t="s">
        <v>49</v>
      </c>
      <c r="H5" s="33" t="s">
        <v>50</v>
      </c>
    </row>
    <row r="6" spans="2:8" ht="15.75" customHeight="1" x14ac:dyDescent="0.25">
      <c r="B6" s="6" t="s">
        <v>64</v>
      </c>
      <c r="C6" s="105">
        <f>C7</f>
        <v>13065612.18</v>
      </c>
      <c r="D6" s="105">
        <f t="shared" ref="D6:F7" si="0">D7</f>
        <v>24971392</v>
      </c>
      <c r="E6" s="105">
        <f t="shared" si="0"/>
        <v>23441119</v>
      </c>
      <c r="F6" s="105">
        <f t="shared" si="0"/>
        <v>11248166.67</v>
      </c>
      <c r="G6" s="107">
        <f t="shared" ref="G6:G7" si="1">F6/C6</f>
        <v>0.86089855684052607</v>
      </c>
      <c r="H6" s="107">
        <f t="shared" ref="H6:H7" si="2">F6/E6</f>
        <v>0.4798476843191658</v>
      </c>
    </row>
    <row r="7" spans="2:8" x14ac:dyDescent="0.25">
      <c r="B7" s="6" t="s">
        <v>9</v>
      </c>
      <c r="C7" s="105">
        <f>C8</f>
        <v>13065612.18</v>
      </c>
      <c r="D7" s="106">
        <f t="shared" si="0"/>
        <v>24971392</v>
      </c>
      <c r="E7" s="106">
        <f t="shared" si="0"/>
        <v>23441119</v>
      </c>
      <c r="F7" s="105">
        <f t="shared" si="0"/>
        <v>11248166.67</v>
      </c>
      <c r="G7" s="107">
        <f t="shared" si="1"/>
        <v>0.86089855684052607</v>
      </c>
      <c r="H7" s="107">
        <f t="shared" si="2"/>
        <v>0.4798476843191658</v>
      </c>
    </row>
    <row r="8" spans="2:8" ht="25.5" x14ac:dyDescent="0.25">
      <c r="B8" s="19" t="s">
        <v>10</v>
      </c>
      <c r="C8" s="62">
        <v>13065612.18</v>
      </c>
      <c r="D8" s="4">
        <v>24971392</v>
      </c>
      <c r="E8" s="4">
        <v>23441119</v>
      </c>
      <c r="F8" s="63">
        <v>11248166.67</v>
      </c>
      <c r="G8" s="65">
        <f>F8/C8</f>
        <v>0.86089855684052607</v>
      </c>
      <c r="H8" s="65">
        <f>F8/E8</f>
        <v>0.4798476843191658</v>
      </c>
    </row>
    <row r="11" spans="2:8" x14ac:dyDescent="0.25">
      <c r="B11" s="27"/>
      <c r="C11" s="27"/>
      <c r="D11" s="27"/>
      <c r="E11" s="27"/>
      <c r="F11" s="27"/>
      <c r="G11" s="27"/>
      <c r="H11" s="27"/>
    </row>
    <row r="12" spans="2:8" x14ac:dyDescent="0.25">
      <c r="B12" s="27"/>
      <c r="C12" s="27"/>
      <c r="D12" s="27"/>
      <c r="E12" s="27"/>
      <c r="F12" s="27"/>
      <c r="G12" s="27"/>
      <c r="H12" s="27"/>
    </row>
    <row r="13" spans="2:8" x14ac:dyDescent="0.25">
      <c r="B13" s="27"/>
      <c r="C13" s="27"/>
      <c r="D13" s="27"/>
      <c r="E13" s="183"/>
      <c r="F13" s="27"/>
      <c r="G13" s="27"/>
      <c r="H13" s="27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B1:L22"/>
  <sheetViews>
    <sheetView workbookViewId="0">
      <selection activeCell="J10" sqref="J1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5.75" customHeight="1" x14ac:dyDescent="0.25">
      <c r="B2" s="67" t="s">
        <v>14</v>
      </c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2:12" ht="18" x14ac:dyDescent="0.25">
      <c r="B3" s="46"/>
      <c r="C3" s="46"/>
      <c r="D3" s="46"/>
      <c r="E3" s="46"/>
      <c r="F3" s="46"/>
      <c r="G3" s="46"/>
      <c r="H3" s="46"/>
      <c r="I3" s="46"/>
      <c r="J3" s="47"/>
      <c r="K3" s="47"/>
      <c r="L3" s="47"/>
    </row>
    <row r="4" spans="2:12" ht="18" customHeight="1" x14ac:dyDescent="0.25">
      <c r="B4" s="67" t="s">
        <v>69</v>
      </c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2:12" ht="15.75" customHeight="1" x14ac:dyDescent="0.25">
      <c r="B5" s="67" t="s">
        <v>54</v>
      </c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2:12" ht="18" x14ac:dyDescent="0.25"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</row>
    <row r="7" spans="2:12" ht="25.5" customHeight="1" x14ac:dyDescent="0.25">
      <c r="B7" s="96" t="s">
        <v>8</v>
      </c>
      <c r="C7" s="97"/>
      <c r="D7" s="97"/>
      <c r="E7" s="97"/>
      <c r="F7" s="98"/>
      <c r="G7" s="34" t="s">
        <v>83</v>
      </c>
      <c r="H7" s="34" t="s">
        <v>77</v>
      </c>
      <c r="I7" s="34" t="s">
        <v>79</v>
      </c>
      <c r="J7" s="34" t="s">
        <v>80</v>
      </c>
      <c r="K7" s="34" t="s">
        <v>32</v>
      </c>
      <c r="L7" s="34" t="s">
        <v>66</v>
      </c>
    </row>
    <row r="8" spans="2:12" x14ac:dyDescent="0.25">
      <c r="B8" s="96">
        <v>1</v>
      </c>
      <c r="C8" s="97"/>
      <c r="D8" s="97"/>
      <c r="E8" s="97"/>
      <c r="F8" s="98"/>
      <c r="G8" s="35">
        <v>2</v>
      </c>
      <c r="H8" s="35">
        <v>3</v>
      </c>
      <c r="I8" s="35">
        <v>4</v>
      </c>
      <c r="J8" s="35">
        <v>5</v>
      </c>
      <c r="K8" s="35" t="s">
        <v>49</v>
      </c>
      <c r="L8" s="35" t="s">
        <v>50</v>
      </c>
    </row>
    <row r="9" spans="2:12" ht="25.5" x14ac:dyDescent="0.25">
      <c r="B9" s="6">
        <v>8</v>
      </c>
      <c r="C9" s="6"/>
      <c r="D9" s="6"/>
      <c r="E9" s="6"/>
      <c r="F9" s="6" t="s">
        <v>11</v>
      </c>
      <c r="G9" s="4"/>
      <c r="H9" s="4"/>
      <c r="I9" s="4"/>
      <c r="J9" s="25"/>
      <c r="K9" s="25"/>
      <c r="L9" s="25"/>
    </row>
    <row r="10" spans="2:12" x14ac:dyDescent="0.25">
      <c r="B10" s="6"/>
      <c r="C10" s="10">
        <v>84</v>
      </c>
      <c r="D10" s="10"/>
      <c r="E10" s="10"/>
      <c r="F10" s="10" t="s">
        <v>16</v>
      </c>
      <c r="G10" s="4"/>
      <c r="H10" s="4"/>
      <c r="I10" s="4"/>
      <c r="J10" s="25"/>
      <c r="K10" s="25"/>
      <c r="L10" s="25"/>
    </row>
    <row r="11" spans="2:12" ht="51" x14ac:dyDescent="0.25">
      <c r="B11" s="7"/>
      <c r="C11" s="7"/>
      <c r="D11" s="7">
        <v>841</v>
      </c>
      <c r="E11" s="7"/>
      <c r="F11" s="20" t="s">
        <v>55</v>
      </c>
      <c r="G11" s="4"/>
      <c r="H11" s="4"/>
      <c r="I11" s="4"/>
      <c r="J11" s="25"/>
      <c r="K11" s="25"/>
      <c r="L11" s="25"/>
    </row>
    <row r="12" spans="2:12" ht="25.5" x14ac:dyDescent="0.25">
      <c r="B12" s="7"/>
      <c r="C12" s="7"/>
      <c r="D12" s="7"/>
      <c r="E12" s="7">
        <v>8413</v>
      </c>
      <c r="F12" s="20" t="s">
        <v>56</v>
      </c>
      <c r="G12" s="4"/>
      <c r="H12" s="4"/>
      <c r="I12" s="4"/>
      <c r="J12" s="25"/>
      <c r="K12" s="25"/>
      <c r="L12" s="25"/>
    </row>
    <row r="13" spans="2:12" x14ac:dyDescent="0.25">
      <c r="B13" s="7"/>
      <c r="C13" s="7"/>
      <c r="D13" s="7"/>
      <c r="E13" s="8" t="s">
        <v>25</v>
      </c>
      <c r="F13" s="12"/>
      <c r="G13" s="4"/>
      <c r="H13" s="4"/>
      <c r="I13" s="4"/>
      <c r="J13" s="25"/>
      <c r="K13" s="25"/>
      <c r="L13" s="25"/>
    </row>
    <row r="14" spans="2:12" ht="25.5" x14ac:dyDescent="0.25">
      <c r="B14" s="9">
        <v>5</v>
      </c>
      <c r="C14" s="9"/>
      <c r="D14" s="9"/>
      <c r="E14" s="9"/>
      <c r="F14" s="13" t="s">
        <v>12</v>
      </c>
      <c r="G14" s="4"/>
      <c r="H14" s="4"/>
      <c r="I14" s="4"/>
      <c r="J14" s="25"/>
      <c r="K14" s="25"/>
      <c r="L14" s="25"/>
    </row>
    <row r="15" spans="2:12" ht="25.5" x14ac:dyDescent="0.25">
      <c r="B15" s="10"/>
      <c r="C15" s="10">
        <v>54</v>
      </c>
      <c r="D15" s="10"/>
      <c r="E15" s="10"/>
      <c r="F15" s="14" t="s">
        <v>17</v>
      </c>
      <c r="G15" s="4"/>
      <c r="H15" s="4"/>
      <c r="I15" s="5"/>
      <c r="J15" s="25"/>
      <c r="K15" s="25"/>
      <c r="L15" s="25"/>
    </row>
    <row r="16" spans="2:12" ht="63.75" x14ac:dyDescent="0.25">
      <c r="B16" s="10"/>
      <c r="C16" s="10"/>
      <c r="D16" s="10">
        <v>541</v>
      </c>
      <c r="E16" s="20"/>
      <c r="F16" s="20" t="s">
        <v>57</v>
      </c>
      <c r="G16" s="4"/>
      <c r="H16" s="4"/>
      <c r="I16" s="5"/>
      <c r="J16" s="25"/>
      <c r="K16" s="25"/>
      <c r="L16" s="25"/>
    </row>
    <row r="17" spans="2:12" ht="38.25" x14ac:dyDescent="0.25">
      <c r="B17" s="10"/>
      <c r="C17" s="10"/>
      <c r="D17" s="10"/>
      <c r="E17" s="20">
        <v>5413</v>
      </c>
      <c r="F17" s="20" t="s">
        <v>58</v>
      </c>
      <c r="G17" s="4"/>
      <c r="H17" s="4"/>
      <c r="I17" s="5"/>
      <c r="J17" s="25"/>
      <c r="K17" s="25"/>
      <c r="L17" s="25"/>
    </row>
    <row r="18" spans="2:12" x14ac:dyDescent="0.25">
      <c r="B18" s="11"/>
      <c r="C18" s="9"/>
      <c r="D18" s="9"/>
      <c r="E18" s="9"/>
      <c r="F18" s="13" t="s">
        <v>25</v>
      </c>
      <c r="G18" s="4"/>
      <c r="H18" s="4"/>
      <c r="I18" s="4"/>
      <c r="J18" s="25"/>
      <c r="K18" s="25"/>
      <c r="L18" s="25"/>
    </row>
    <row r="20" spans="2:12" x14ac:dyDescent="0.25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2:12" x14ac:dyDescent="0.2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2:12" x14ac:dyDescent="0.25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B1:H28"/>
  <sheetViews>
    <sheetView workbookViewId="0">
      <selection activeCell="L12" sqref="L12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67" t="s">
        <v>59</v>
      </c>
      <c r="C2" s="67"/>
      <c r="D2" s="67"/>
      <c r="E2" s="67"/>
      <c r="F2" s="67"/>
      <c r="G2" s="67"/>
      <c r="H2" s="67"/>
    </row>
    <row r="3" spans="2:8" ht="18" x14ac:dyDescent="0.25">
      <c r="B3" s="46"/>
      <c r="C3" s="46"/>
      <c r="D3" s="46"/>
      <c r="E3" s="46"/>
      <c r="F3" s="47"/>
      <c r="G3" s="47"/>
      <c r="H3" s="47"/>
    </row>
    <row r="4" spans="2:8" ht="25.5" x14ac:dyDescent="0.25">
      <c r="B4" s="31" t="s">
        <v>8</v>
      </c>
      <c r="C4" s="31" t="s">
        <v>83</v>
      </c>
      <c r="D4" s="31" t="s">
        <v>77</v>
      </c>
      <c r="E4" s="31" t="s">
        <v>79</v>
      </c>
      <c r="F4" s="31" t="s">
        <v>80</v>
      </c>
      <c r="G4" s="31" t="s">
        <v>32</v>
      </c>
      <c r="H4" s="31" t="s">
        <v>66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49</v>
      </c>
      <c r="H5" s="31" t="s">
        <v>50</v>
      </c>
    </row>
    <row r="6" spans="2:8" x14ac:dyDescent="0.25">
      <c r="B6" s="6" t="s">
        <v>61</v>
      </c>
      <c r="C6" s="4"/>
      <c r="D6" s="4"/>
      <c r="E6" s="5"/>
      <c r="F6" s="25"/>
      <c r="G6" s="25"/>
      <c r="H6" s="25"/>
    </row>
    <row r="7" spans="2:8" x14ac:dyDescent="0.25">
      <c r="B7" s="6" t="s">
        <v>22</v>
      </c>
      <c r="C7" s="4"/>
      <c r="D7" s="4"/>
      <c r="E7" s="4"/>
      <c r="F7" s="25"/>
      <c r="G7" s="25"/>
      <c r="H7" s="25"/>
    </row>
    <row r="8" spans="2:8" x14ac:dyDescent="0.25">
      <c r="B8" s="17" t="s">
        <v>23</v>
      </c>
      <c r="C8" s="4"/>
      <c r="D8" s="4"/>
      <c r="E8" s="4"/>
      <c r="F8" s="25"/>
      <c r="G8" s="25"/>
      <c r="H8" s="25"/>
    </row>
    <row r="9" spans="2:8" x14ac:dyDescent="0.25">
      <c r="B9" s="18" t="s">
        <v>24</v>
      </c>
      <c r="C9" s="4"/>
      <c r="D9" s="4"/>
      <c r="E9" s="4"/>
      <c r="F9" s="25"/>
      <c r="G9" s="25"/>
      <c r="H9" s="25"/>
    </row>
    <row r="10" spans="2:8" x14ac:dyDescent="0.25">
      <c r="B10" s="18" t="s">
        <v>25</v>
      </c>
      <c r="C10" s="4"/>
      <c r="D10" s="4"/>
      <c r="E10" s="4"/>
      <c r="F10" s="25"/>
      <c r="G10" s="25"/>
      <c r="H10" s="25"/>
    </row>
    <row r="11" spans="2:8" x14ac:dyDescent="0.25">
      <c r="B11" s="6" t="s">
        <v>26</v>
      </c>
      <c r="C11" s="4"/>
      <c r="D11" s="4"/>
      <c r="E11" s="5"/>
      <c r="F11" s="25"/>
      <c r="G11" s="25"/>
      <c r="H11" s="25"/>
    </row>
    <row r="12" spans="2:8" x14ac:dyDescent="0.25">
      <c r="B12" s="19" t="s">
        <v>27</v>
      </c>
      <c r="C12" s="4"/>
      <c r="D12" s="4"/>
      <c r="E12" s="5"/>
      <c r="F12" s="25"/>
      <c r="G12" s="25"/>
      <c r="H12" s="25"/>
    </row>
    <row r="13" spans="2:8" x14ac:dyDescent="0.25">
      <c r="B13" s="6" t="s">
        <v>28</v>
      </c>
      <c r="C13" s="4"/>
      <c r="D13" s="4"/>
      <c r="E13" s="5"/>
      <c r="F13" s="25"/>
      <c r="G13" s="25"/>
      <c r="H13" s="25"/>
    </row>
    <row r="14" spans="2:8" x14ac:dyDescent="0.25">
      <c r="B14" s="19" t="s">
        <v>29</v>
      </c>
      <c r="C14" s="4"/>
      <c r="D14" s="4"/>
      <c r="E14" s="5"/>
      <c r="F14" s="25"/>
      <c r="G14" s="25"/>
      <c r="H14" s="25"/>
    </row>
    <row r="15" spans="2:8" x14ac:dyDescent="0.25">
      <c r="B15" s="10" t="s">
        <v>19</v>
      </c>
      <c r="C15" s="4"/>
      <c r="D15" s="4"/>
      <c r="E15" s="5"/>
      <c r="F15" s="25"/>
      <c r="G15" s="25"/>
      <c r="H15" s="25"/>
    </row>
    <row r="16" spans="2:8" x14ac:dyDescent="0.25">
      <c r="B16" s="19"/>
      <c r="C16" s="4"/>
      <c r="D16" s="4"/>
      <c r="E16" s="5"/>
      <c r="F16" s="25"/>
      <c r="G16" s="25"/>
      <c r="H16" s="25"/>
    </row>
    <row r="17" spans="2:8" ht="15.75" customHeight="1" x14ac:dyDescent="0.25">
      <c r="B17" s="6" t="s">
        <v>62</v>
      </c>
      <c r="C17" s="4"/>
      <c r="D17" s="4"/>
      <c r="E17" s="5"/>
      <c r="F17" s="25"/>
      <c r="G17" s="25"/>
      <c r="H17" s="25"/>
    </row>
    <row r="18" spans="2:8" ht="15.75" customHeight="1" x14ac:dyDescent="0.25">
      <c r="B18" s="6" t="s">
        <v>22</v>
      </c>
      <c r="C18" s="4"/>
      <c r="D18" s="4"/>
      <c r="E18" s="4"/>
      <c r="F18" s="25"/>
      <c r="G18" s="25"/>
      <c r="H18" s="25"/>
    </row>
    <row r="19" spans="2:8" x14ac:dyDescent="0.25">
      <c r="B19" s="17" t="s">
        <v>23</v>
      </c>
      <c r="C19" s="4"/>
      <c r="D19" s="4"/>
      <c r="E19" s="4"/>
      <c r="F19" s="25"/>
      <c r="G19" s="25"/>
      <c r="H19" s="25"/>
    </row>
    <row r="20" spans="2:8" x14ac:dyDescent="0.25">
      <c r="B20" s="18" t="s">
        <v>24</v>
      </c>
      <c r="C20" s="4"/>
      <c r="D20" s="4"/>
      <c r="E20" s="4"/>
      <c r="F20" s="25"/>
      <c r="G20" s="25"/>
      <c r="H20" s="25"/>
    </row>
    <row r="21" spans="2:8" x14ac:dyDescent="0.25">
      <c r="B21" s="18" t="s">
        <v>25</v>
      </c>
      <c r="C21" s="4"/>
      <c r="D21" s="4"/>
      <c r="E21" s="4"/>
      <c r="F21" s="25"/>
      <c r="G21" s="25"/>
      <c r="H21" s="25"/>
    </row>
    <row r="22" spans="2:8" x14ac:dyDescent="0.25">
      <c r="B22" s="6" t="s">
        <v>26</v>
      </c>
      <c r="C22" s="4"/>
      <c r="D22" s="4"/>
      <c r="E22" s="5"/>
      <c r="F22" s="25"/>
      <c r="G22" s="25"/>
      <c r="H22" s="25"/>
    </row>
    <row r="23" spans="2:8" x14ac:dyDescent="0.25">
      <c r="B23" s="19" t="s">
        <v>27</v>
      </c>
      <c r="C23" s="4"/>
      <c r="D23" s="4"/>
      <c r="E23" s="5"/>
      <c r="F23" s="25"/>
      <c r="G23" s="25"/>
      <c r="H23" s="25"/>
    </row>
    <row r="24" spans="2:8" x14ac:dyDescent="0.25">
      <c r="B24" s="6" t="s">
        <v>28</v>
      </c>
      <c r="C24" s="4"/>
      <c r="D24" s="4"/>
      <c r="E24" s="5"/>
      <c r="F24" s="25"/>
      <c r="G24" s="25"/>
      <c r="H24" s="25"/>
    </row>
    <row r="25" spans="2:8" x14ac:dyDescent="0.25">
      <c r="B25" s="19" t="s">
        <v>29</v>
      </c>
      <c r="C25" s="4"/>
      <c r="D25" s="4"/>
      <c r="E25" s="5"/>
      <c r="F25" s="25"/>
      <c r="G25" s="25"/>
      <c r="H25" s="25"/>
    </row>
    <row r="26" spans="2:8" x14ac:dyDescent="0.25">
      <c r="B26" s="10" t="s">
        <v>19</v>
      </c>
      <c r="C26" s="4"/>
      <c r="D26" s="4"/>
      <c r="E26" s="5"/>
      <c r="F26" s="25"/>
      <c r="G26" s="25"/>
      <c r="H26" s="25"/>
    </row>
    <row r="28" spans="2:8" x14ac:dyDescent="0.25">
      <c r="B28" s="38"/>
      <c r="C28" s="38"/>
      <c r="D28" s="38"/>
      <c r="E28" s="38"/>
      <c r="F28" s="38"/>
      <c r="G28" s="38"/>
      <c r="H28" s="38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B1:J276"/>
  <sheetViews>
    <sheetView zoomScaleNormal="100" workbookViewId="0">
      <selection activeCell="L8" sqref="L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5.42578125" customWidth="1"/>
    <col min="5" max="5" width="39" customWidth="1"/>
    <col min="6" max="6" width="24.28515625" style="151" customWidth="1"/>
    <col min="7" max="7" width="24.28515625" customWidth="1"/>
    <col min="8" max="8" width="24.28515625" style="139" customWidth="1"/>
    <col min="9" max="9" width="15.7109375" customWidth="1"/>
    <col min="10" max="10" width="24.28515625" customWidth="1"/>
  </cols>
  <sheetData>
    <row r="1" spans="2:10" ht="18" x14ac:dyDescent="0.25">
      <c r="B1" s="2"/>
      <c r="C1" s="2"/>
      <c r="D1" s="2"/>
      <c r="E1" s="2"/>
      <c r="F1" s="185"/>
      <c r="G1" s="2"/>
      <c r="H1" s="157"/>
      <c r="I1" s="3"/>
      <c r="J1" s="3"/>
    </row>
    <row r="2" spans="2:10" ht="18" customHeight="1" x14ac:dyDescent="0.25">
      <c r="B2" s="67" t="s">
        <v>13</v>
      </c>
      <c r="C2" s="67"/>
      <c r="D2" s="67"/>
      <c r="E2" s="67"/>
      <c r="F2" s="67"/>
      <c r="G2" s="67"/>
      <c r="H2" s="67"/>
      <c r="I2" s="67"/>
      <c r="J2" s="21"/>
    </row>
    <row r="3" spans="2:10" ht="18" x14ac:dyDescent="0.25">
      <c r="B3" s="46"/>
      <c r="C3" s="46"/>
      <c r="D3" s="46"/>
      <c r="E3" s="46"/>
      <c r="F3" s="185"/>
      <c r="G3" s="46"/>
      <c r="H3" s="158"/>
      <c r="I3" s="47"/>
      <c r="J3" s="3"/>
    </row>
    <row r="4" spans="2:10" ht="15.75" x14ac:dyDescent="0.25">
      <c r="B4" s="100" t="s">
        <v>71</v>
      </c>
      <c r="C4" s="100"/>
      <c r="D4" s="100"/>
      <c r="E4" s="100"/>
      <c r="F4" s="100"/>
      <c r="G4" s="100"/>
      <c r="H4" s="100"/>
      <c r="I4" s="100"/>
    </row>
    <row r="5" spans="2:10" ht="18" x14ac:dyDescent="0.25">
      <c r="B5" s="46"/>
      <c r="C5" s="46"/>
      <c r="D5" s="46"/>
      <c r="E5" s="46"/>
      <c r="F5" s="185"/>
      <c r="G5" s="46"/>
      <c r="H5" s="158"/>
      <c r="I5" s="47"/>
    </row>
    <row r="6" spans="2:10" ht="25.5" x14ac:dyDescent="0.25">
      <c r="B6" s="96" t="s">
        <v>8</v>
      </c>
      <c r="C6" s="97"/>
      <c r="D6" s="97"/>
      <c r="E6" s="98"/>
      <c r="F6" s="31" t="s">
        <v>88</v>
      </c>
      <c r="G6" s="31" t="s">
        <v>89</v>
      </c>
      <c r="H6" s="159" t="s">
        <v>101</v>
      </c>
      <c r="I6" s="31" t="s">
        <v>66</v>
      </c>
    </row>
    <row r="7" spans="2:10" s="36" customFormat="1" ht="11.25" x14ac:dyDescent="0.2">
      <c r="B7" s="93">
        <v>1</v>
      </c>
      <c r="C7" s="94"/>
      <c r="D7" s="94"/>
      <c r="E7" s="95"/>
      <c r="F7" s="33">
        <v>2</v>
      </c>
      <c r="G7" s="33">
        <v>3</v>
      </c>
      <c r="H7" s="160">
        <v>4</v>
      </c>
      <c r="I7" s="33" t="s">
        <v>60</v>
      </c>
    </row>
    <row r="8" spans="2:10" ht="30" customHeight="1" x14ac:dyDescent="0.25">
      <c r="B8" s="111" t="s">
        <v>102</v>
      </c>
      <c r="C8" s="112"/>
      <c r="D8" s="113"/>
      <c r="E8" s="114" t="s">
        <v>103</v>
      </c>
      <c r="F8" s="184">
        <f>F9+F10+F11+F12+F13</f>
        <v>24971392</v>
      </c>
      <c r="G8" s="115">
        <f>G9+G10+G11+G12+G13</f>
        <v>23441119</v>
      </c>
      <c r="H8" s="116">
        <v>11248166.67</v>
      </c>
      <c r="I8" s="186">
        <f>H8/G8</f>
        <v>0.4798476843191658</v>
      </c>
    </row>
    <row r="9" spans="2:10" ht="30" customHeight="1" x14ac:dyDescent="0.25">
      <c r="B9" s="101">
        <v>11</v>
      </c>
      <c r="C9" s="102"/>
      <c r="D9" s="103"/>
      <c r="E9" s="39" t="s">
        <v>104</v>
      </c>
      <c r="F9" s="175">
        <f>F17+F75+F103+F123+F160+F191+F206</f>
        <v>21628874</v>
      </c>
      <c r="G9" s="118">
        <f>G17+G75+G103+G123+G160+G191+G206</f>
        <v>20098601</v>
      </c>
      <c r="H9" s="119">
        <v>9819078.9800000004</v>
      </c>
      <c r="I9" s="117">
        <f>H9/G9</f>
        <v>0.48854539577157635</v>
      </c>
    </row>
    <row r="10" spans="2:10" ht="30" customHeight="1" x14ac:dyDescent="0.25">
      <c r="B10" s="104">
        <v>31</v>
      </c>
      <c r="C10" s="104"/>
      <c r="D10" s="104"/>
      <c r="E10" s="39" t="s">
        <v>105</v>
      </c>
      <c r="F10" s="177">
        <f>F50+F89+F128+F170+F202+F215+F220</f>
        <v>2013897</v>
      </c>
      <c r="G10" s="120">
        <f>G50+G89+G128+G170+G202+G215+G220</f>
        <v>2013897</v>
      </c>
      <c r="H10" s="119">
        <v>999044.14</v>
      </c>
      <c r="I10" s="117">
        <f t="shared" ref="I10:I79" si="0">H10/G10</f>
        <v>0.49607509222169754</v>
      </c>
    </row>
    <row r="11" spans="2:10" ht="30" customHeight="1" x14ac:dyDescent="0.25">
      <c r="B11" s="101">
        <v>51000</v>
      </c>
      <c r="C11" s="102"/>
      <c r="D11" s="103"/>
      <c r="E11" s="37" t="s">
        <v>185</v>
      </c>
      <c r="F11" s="175">
        <f>F132+F180+F229+F239+F266</f>
        <v>341013</v>
      </c>
      <c r="G11" s="118">
        <f>G132+G180+G229+G239+G266</f>
        <v>341013</v>
      </c>
      <c r="H11" s="119">
        <v>140825.25</v>
      </c>
      <c r="I11" s="117">
        <f t="shared" si="0"/>
        <v>0.4129615293258615</v>
      </c>
    </row>
    <row r="12" spans="2:10" ht="30" customHeight="1" x14ac:dyDescent="0.25">
      <c r="B12" s="101">
        <v>52</v>
      </c>
      <c r="C12" s="102"/>
      <c r="D12" s="103"/>
      <c r="E12" s="37" t="s">
        <v>106</v>
      </c>
      <c r="F12" s="177">
        <f>F99+F118+F136+F140</f>
        <v>960850</v>
      </c>
      <c r="G12" s="120">
        <f>G99+G118+G136+G140</f>
        <v>960850</v>
      </c>
      <c r="H12" s="119">
        <v>264839.25</v>
      </c>
      <c r="I12" s="117">
        <f t="shared" si="0"/>
        <v>0.27563017120258104</v>
      </c>
    </row>
    <row r="13" spans="2:10" ht="30" customHeight="1" x14ac:dyDescent="0.25">
      <c r="B13" s="104">
        <v>56311</v>
      </c>
      <c r="C13" s="104"/>
      <c r="D13" s="104"/>
      <c r="E13" s="39" t="s">
        <v>186</v>
      </c>
      <c r="F13" s="177">
        <f>F251</f>
        <v>26758</v>
      </c>
      <c r="G13" s="120">
        <f>G251</f>
        <v>26758</v>
      </c>
      <c r="H13" s="119">
        <v>24379.05</v>
      </c>
      <c r="I13" s="117">
        <f t="shared" si="0"/>
        <v>0.911093878466253</v>
      </c>
    </row>
    <row r="14" spans="2:10" ht="30" customHeight="1" x14ac:dyDescent="0.25">
      <c r="B14" s="121">
        <v>34</v>
      </c>
      <c r="C14" s="122"/>
      <c r="D14" s="123"/>
      <c r="E14" s="114" t="s">
        <v>107</v>
      </c>
      <c r="F14" s="184">
        <f>F8</f>
        <v>24971392</v>
      </c>
      <c r="G14" s="115">
        <f>G8</f>
        <v>23441119</v>
      </c>
      <c r="H14" s="116">
        <v>11248166.67</v>
      </c>
      <c r="I14" s="186">
        <f t="shared" si="0"/>
        <v>0.4798476843191658</v>
      </c>
    </row>
    <row r="15" spans="2:10" ht="30" customHeight="1" x14ac:dyDescent="0.25">
      <c r="B15" s="121">
        <v>3407</v>
      </c>
      <c r="C15" s="122"/>
      <c r="D15" s="123"/>
      <c r="E15" s="114" t="s">
        <v>108</v>
      </c>
      <c r="F15" s="184">
        <f>F8</f>
        <v>24971392</v>
      </c>
      <c r="G15" s="115">
        <f>G8</f>
        <v>23441119</v>
      </c>
      <c r="H15" s="116">
        <v>11248166.67</v>
      </c>
      <c r="I15" s="186">
        <f t="shared" si="0"/>
        <v>0.4798476843191658</v>
      </c>
    </row>
    <row r="16" spans="2:10" ht="30" customHeight="1" x14ac:dyDescent="0.25">
      <c r="B16" s="124" t="s">
        <v>109</v>
      </c>
      <c r="C16" s="124"/>
      <c r="D16" s="124"/>
      <c r="E16" s="125" t="s">
        <v>110</v>
      </c>
      <c r="F16" s="184">
        <f>F17+F50</f>
        <v>15558058</v>
      </c>
      <c r="G16" s="115">
        <f>G17+G50</f>
        <v>15231409</v>
      </c>
      <c r="H16" s="133">
        <f>H17+H50</f>
        <v>7367590.7599999998</v>
      </c>
      <c r="I16" s="186">
        <f t="shared" si="0"/>
        <v>0.48371038818536088</v>
      </c>
    </row>
    <row r="17" spans="2:9" ht="30" customHeight="1" x14ac:dyDescent="0.25">
      <c r="B17" s="124">
        <v>11</v>
      </c>
      <c r="C17" s="124"/>
      <c r="D17" s="124"/>
      <c r="E17" s="125" t="s">
        <v>111</v>
      </c>
      <c r="F17" s="184">
        <f>F18+F22+F43+F46</f>
        <v>14451773</v>
      </c>
      <c r="G17" s="115">
        <f>G18+G22+G43+G46</f>
        <v>14125124</v>
      </c>
      <c r="H17" s="133">
        <f>H18+H22+H43+H46</f>
        <v>6868900.2199999997</v>
      </c>
      <c r="I17" s="186">
        <f t="shared" si="0"/>
        <v>0.48628955186517298</v>
      </c>
    </row>
    <row r="18" spans="2:9" ht="30" customHeight="1" x14ac:dyDescent="0.25">
      <c r="B18" s="126">
        <v>31</v>
      </c>
      <c r="C18" s="127"/>
      <c r="D18" s="128"/>
      <c r="E18" s="125" t="s">
        <v>5</v>
      </c>
      <c r="F18" s="184">
        <f>SUM(F19:F21)</f>
        <v>12306325</v>
      </c>
      <c r="G18" s="115">
        <f>SUM(G19:G21)</f>
        <v>12306325</v>
      </c>
      <c r="H18" s="133">
        <f>SUM(H19:H21)</f>
        <v>6019668.96</v>
      </c>
      <c r="I18" s="186">
        <f t="shared" si="0"/>
        <v>0.48915244477941222</v>
      </c>
    </row>
    <row r="19" spans="2:9" ht="30" customHeight="1" x14ac:dyDescent="0.25">
      <c r="B19" s="129">
        <v>3111</v>
      </c>
      <c r="C19" s="130"/>
      <c r="D19" s="131"/>
      <c r="E19" s="39" t="s">
        <v>45</v>
      </c>
      <c r="F19" s="177">
        <v>10214035</v>
      </c>
      <c r="G19" s="120">
        <v>10214035</v>
      </c>
      <c r="H19" s="119">
        <v>4989573.4000000004</v>
      </c>
      <c r="I19" s="117">
        <f t="shared" si="0"/>
        <v>0.48850169399262883</v>
      </c>
    </row>
    <row r="20" spans="2:9" ht="30" customHeight="1" x14ac:dyDescent="0.25">
      <c r="B20" s="129">
        <v>3121</v>
      </c>
      <c r="C20" s="130"/>
      <c r="D20" s="131"/>
      <c r="E20" s="39" t="s">
        <v>112</v>
      </c>
      <c r="F20" s="177">
        <v>370000</v>
      </c>
      <c r="G20" s="120">
        <v>370000</v>
      </c>
      <c r="H20" s="119">
        <v>218189.56</v>
      </c>
      <c r="I20" s="117">
        <f t="shared" si="0"/>
        <v>0.58970151351351352</v>
      </c>
    </row>
    <row r="21" spans="2:9" ht="30" customHeight="1" x14ac:dyDescent="0.25">
      <c r="B21" s="129">
        <v>3132</v>
      </c>
      <c r="C21" s="130"/>
      <c r="D21" s="131"/>
      <c r="E21" s="39" t="s">
        <v>113</v>
      </c>
      <c r="F21" s="177">
        <v>1722290</v>
      </c>
      <c r="G21" s="120">
        <v>1722290</v>
      </c>
      <c r="H21" s="119">
        <v>811906</v>
      </c>
      <c r="I21" s="117">
        <f t="shared" si="0"/>
        <v>0.4714107380290195</v>
      </c>
    </row>
    <row r="22" spans="2:9" ht="30" customHeight="1" x14ac:dyDescent="0.25">
      <c r="B22" s="126">
        <v>32</v>
      </c>
      <c r="C22" s="127"/>
      <c r="D22" s="128"/>
      <c r="E22" s="125" t="s">
        <v>15</v>
      </c>
      <c r="F22" s="184">
        <f>SUM(F23:F42)</f>
        <v>2116748</v>
      </c>
      <c r="G22" s="115">
        <f>SUM(G23:G42)</f>
        <v>1802699</v>
      </c>
      <c r="H22" s="133">
        <f>SUM(H23:H42)</f>
        <v>849115.48999999987</v>
      </c>
      <c r="I22" s="186">
        <f t="shared" si="0"/>
        <v>0.471024552629141</v>
      </c>
    </row>
    <row r="23" spans="2:9" ht="30" customHeight="1" x14ac:dyDescent="0.25">
      <c r="B23" s="129">
        <v>3211</v>
      </c>
      <c r="C23" s="130"/>
      <c r="D23" s="131"/>
      <c r="E23" s="39" t="s">
        <v>47</v>
      </c>
      <c r="F23" s="177">
        <v>200000</v>
      </c>
      <c r="G23" s="120">
        <v>157600</v>
      </c>
      <c r="H23" s="119">
        <v>82519.41</v>
      </c>
      <c r="I23" s="117">
        <f t="shared" si="0"/>
        <v>0.52360031725888323</v>
      </c>
    </row>
    <row r="24" spans="2:9" ht="30" customHeight="1" x14ac:dyDescent="0.25">
      <c r="B24" s="129">
        <v>3212</v>
      </c>
      <c r="C24" s="130"/>
      <c r="D24" s="131"/>
      <c r="E24" s="39" t="s">
        <v>114</v>
      </c>
      <c r="F24" s="177">
        <v>295000</v>
      </c>
      <c r="G24" s="120">
        <v>295000</v>
      </c>
      <c r="H24" s="119">
        <v>135962.6</v>
      </c>
      <c r="I24" s="117">
        <f t="shared" si="0"/>
        <v>0.46089016949152545</v>
      </c>
    </row>
    <row r="25" spans="2:9" ht="30" customHeight="1" x14ac:dyDescent="0.25">
      <c r="B25" s="129">
        <v>3214</v>
      </c>
      <c r="C25" s="130"/>
      <c r="D25" s="131"/>
      <c r="E25" s="39" t="s">
        <v>115</v>
      </c>
      <c r="F25" s="177">
        <v>1600</v>
      </c>
      <c r="G25" s="120">
        <v>0</v>
      </c>
      <c r="H25" s="119">
        <v>0</v>
      </c>
      <c r="I25" s="117" t="e">
        <f t="shared" si="0"/>
        <v>#DIV/0!</v>
      </c>
    </row>
    <row r="26" spans="2:9" ht="30" customHeight="1" x14ac:dyDescent="0.25">
      <c r="B26" s="129">
        <v>3221</v>
      </c>
      <c r="C26" s="130"/>
      <c r="D26" s="131"/>
      <c r="E26" s="39" t="s">
        <v>116</v>
      </c>
      <c r="F26" s="177">
        <v>30000</v>
      </c>
      <c r="G26" s="120">
        <v>24000</v>
      </c>
      <c r="H26" s="119">
        <v>7247.81</v>
      </c>
      <c r="I26" s="117">
        <f t="shared" si="0"/>
        <v>0.30199208333333333</v>
      </c>
    </row>
    <row r="27" spans="2:9" ht="30" customHeight="1" x14ac:dyDescent="0.25">
      <c r="B27" s="129">
        <v>3223</v>
      </c>
      <c r="C27" s="130"/>
      <c r="D27" s="131"/>
      <c r="E27" s="39" t="s">
        <v>117</v>
      </c>
      <c r="F27" s="177">
        <v>420000</v>
      </c>
      <c r="G27" s="120">
        <v>336000</v>
      </c>
      <c r="H27" s="119">
        <v>160538.38</v>
      </c>
      <c r="I27" s="117">
        <f t="shared" si="0"/>
        <v>0.47779279761904764</v>
      </c>
    </row>
    <row r="28" spans="2:9" ht="30" customHeight="1" x14ac:dyDescent="0.25">
      <c r="B28" s="129">
        <v>3224</v>
      </c>
      <c r="C28" s="130"/>
      <c r="D28" s="131"/>
      <c r="E28" s="39" t="s">
        <v>118</v>
      </c>
      <c r="F28" s="177">
        <v>0</v>
      </c>
      <c r="G28" s="120">
        <v>0</v>
      </c>
      <c r="H28" s="119">
        <v>0</v>
      </c>
      <c r="I28" s="117" t="e">
        <f t="shared" si="0"/>
        <v>#DIV/0!</v>
      </c>
    </row>
    <row r="29" spans="2:9" ht="30" customHeight="1" x14ac:dyDescent="0.25">
      <c r="B29" s="129">
        <v>3225</v>
      </c>
      <c r="C29" s="130"/>
      <c r="D29" s="131"/>
      <c r="E29" s="39" t="s">
        <v>119</v>
      </c>
      <c r="F29" s="177">
        <v>4000</v>
      </c>
      <c r="G29" s="120">
        <v>500</v>
      </c>
      <c r="H29" s="119">
        <v>469.2</v>
      </c>
      <c r="I29" s="117">
        <f t="shared" si="0"/>
        <v>0.93840000000000001</v>
      </c>
    </row>
    <row r="30" spans="2:9" ht="30" customHeight="1" x14ac:dyDescent="0.25">
      <c r="B30" s="129">
        <v>3227</v>
      </c>
      <c r="C30" s="130"/>
      <c r="D30" s="131"/>
      <c r="E30" s="39" t="s">
        <v>120</v>
      </c>
      <c r="F30" s="177">
        <v>13000</v>
      </c>
      <c r="G30" s="120">
        <v>13000</v>
      </c>
      <c r="H30" s="119">
        <v>13273.58</v>
      </c>
      <c r="I30" s="117">
        <f t="shared" si="0"/>
        <v>1.0210446153846153</v>
      </c>
    </row>
    <row r="31" spans="2:9" ht="30" customHeight="1" x14ac:dyDescent="0.25">
      <c r="B31" s="129">
        <v>3231</v>
      </c>
      <c r="C31" s="130"/>
      <c r="D31" s="131"/>
      <c r="E31" s="39" t="s">
        <v>121</v>
      </c>
      <c r="F31" s="177">
        <v>154599</v>
      </c>
      <c r="G31" s="120">
        <v>123679</v>
      </c>
      <c r="H31" s="119">
        <v>83248.039999999994</v>
      </c>
      <c r="I31" s="117">
        <f t="shared" si="0"/>
        <v>0.67309761560167847</v>
      </c>
    </row>
    <row r="32" spans="2:9" ht="30" customHeight="1" x14ac:dyDescent="0.25">
      <c r="B32" s="129">
        <v>3233</v>
      </c>
      <c r="C32" s="130"/>
      <c r="D32" s="131"/>
      <c r="E32" s="39" t="s">
        <v>122</v>
      </c>
      <c r="F32" s="177">
        <v>3750</v>
      </c>
      <c r="G32" s="120">
        <v>2250</v>
      </c>
      <c r="H32" s="119">
        <v>768.5</v>
      </c>
      <c r="I32" s="117">
        <f t="shared" si="0"/>
        <v>0.34155555555555556</v>
      </c>
    </row>
    <row r="33" spans="2:9" ht="30" customHeight="1" x14ac:dyDescent="0.25">
      <c r="B33" s="129">
        <v>3234</v>
      </c>
      <c r="C33" s="130"/>
      <c r="D33" s="131"/>
      <c r="E33" s="39" t="s">
        <v>123</v>
      </c>
      <c r="F33" s="177">
        <v>143670</v>
      </c>
      <c r="G33" s="120">
        <v>112436</v>
      </c>
      <c r="H33" s="119">
        <v>103414.68</v>
      </c>
      <c r="I33" s="117">
        <f t="shared" si="0"/>
        <v>0.91976484400014225</v>
      </c>
    </row>
    <row r="34" spans="2:9" ht="30" customHeight="1" x14ac:dyDescent="0.25">
      <c r="B34" s="129">
        <v>3235</v>
      </c>
      <c r="C34" s="130"/>
      <c r="D34" s="131"/>
      <c r="E34" s="39" t="s">
        <v>124</v>
      </c>
      <c r="F34" s="177">
        <v>149615</v>
      </c>
      <c r="G34" s="120">
        <v>126115</v>
      </c>
      <c r="H34" s="119">
        <v>34929.480000000003</v>
      </c>
      <c r="I34" s="117">
        <f t="shared" si="0"/>
        <v>0.27696530943979702</v>
      </c>
    </row>
    <row r="35" spans="2:9" ht="30" customHeight="1" x14ac:dyDescent="0.25">
      <c r="B35" s="129">
        <v>3236</v>
      </c>
      <c r="C35" s="130"/>
      <c r="D35" s="131"/>
      <c r="E35" s="39" t="s">
        <v>125</v>
      </c>
      <c r="F35" s="177">
        <v>0</v>
      </c>
      <c r="G35" s="120">
        <v>0</v>
      </c>
      <c r="H35" s="119">
        <v>0</v>
      </c>
      <c r="I35" s="117" t="e">
        <f t="shared" si="0"/>
        <v>#DIV/0!</v>
      </c>
    </row>
    <row r="36" spans="2:9" ht="30" customHeight="1" x14ac:dyDescent="0.25">
      <c r="B36" s="129">
        <v>3237</v>
      </c>
      <c r="C36" s="130"/>
      <c r="D36" s="131"/>
      <c r="E36" s="39" t="s">
        <v>126</v>
      </c>
      <c r="F36" s="177">
        <v>245000</v>
      </c>
      <c r="G36" s="120">
        <v>193125</v>
      </c>
      <c r="H36" s="119">
        <v>51577.25</v>
      </c>
      <c r="I36" s="117">
        <f t="shared" si="0"/>
        <v>0.26706666666666667</v>
      </c>
    </row>
    <row r="37" spans="2:9" ht="30" customHeight="1" x14ac:dyDescent="0.25">
      <c r="B37" s="129">
        <v>3239</v>
      </c>
      <c r="C37" s="130"/>
      <c r="D37" s="131"/>
      <c r="E37" s="39" t="s">
        <v>127</v>
      </c>
      <c r="F37" s="177">
        <v>332300</v>
      </c>
      <c r="G37" s="120">
        <v>332300</v>
      </c>
      <c r="H37" s="119">
        <v>131541.35999999999</v>
      </c>
      <c r="I37" s="117">
        <f t="shared" si="0"/>
        <v>0.39585121877821244</v>
      </c>
    </row>
    <row r="38" spans="2:9" ht="30" customHeight="1" x14ac:dyDescent="0.25">
      <c r="B38" s="129">
        <v>3292</v>
      </c>
      <c r="C38" s="130"/>
      <c r="D38" s="131"/>
      <c r="E38" s="39" t="s">
        <v>128</v>
      </c>
      <c r="F38" s="177">
        <v>68000</v>
      </c>
      <c r="G38" s="120">
        <v>35500</v>
      </c>
      <c r="H38" s="119">
        <v>6830</v>
      </c>
      <c r="I38" s="117">
        <f t="shared" si="0"/>
        <v>0.19239436619718309</v>
      </c>
    </row>
    <row r="39" spans="2:9" ht="30" customHeight="1" x14ac:dyDescent="0.25">
      <c r="B39" s="129">
        <v>3293</v>
      </c>
      <c r="C39" s="130"/>
      <c r="D39" s="131"/>
      <c r="E39" s="39" t="s">
        <v>129</v>
      </c>
      <c r="F39" s="177">
        <v>28250</v>
      </c>
      <c r="G39" s="120">
        <v>28250</v>
      </c>
      <c r="H39" s="119">
        <v>29157</v>
      </c>
      <c r="I39" s="117">
        <f t="shared" si="0"/>
        <v>1.0321061946902654</v>
      </c>
    </row>
    <row r="40" spans="2:9" ht="30" customHeight="1" x14ac:dyDescent="0.25">
      <c r="B40" s="129">
        <v>3294</v>
      </c>
      <c r="C40" s="130"/>
      <c r="D40" s="131"/>
      <c r="E40" s="39" t="s">
        <v>130</v>
      </c>
      <c r="F40" s="177">
        <v>6364</v>
      </c>
      <c r="G40" s="120">
        <v>5664</v>
      </c>
      <c r="H40" s="119">
        <v>561.08000000000004</v>
      </c>
      <c r="I40" s="117">
        <f t="shared" si="0"/>
        <v>9.9060734463276845E-2</v>
      </c>
    </row>
    <row r="41" spans="2:9" ht="30" customHeight="1" x14ac:dyDescent="0.25">
      <c r="B41" s="129">
        <v>3295</v>
      </c>
      <c r="C41" s="130"/>
      <c r="D41" s="131"/>
      <c r="E41" s="39" t="s">
        <v>131</v>
      </c>
      <c r="F41" s="177">
        <v>21000</v>
      </c>
      <c r="G41" s="120">
        <v>16800</v>
      </c>
      <c r="H41" s="119">
        <v>6634.85</v>
      </c>
      <c r="I41" s="117">
        <f t="shared" si="0"/>
        <v>0.39493154761904764</v>
      </c>
    </row>
    <row r="42" spans="2:9" ht="30" customHeight="1" x14ac:dyDescent="0.25">
      <c r="B42" s="129">
        <v>3299</v>
      </c>
      <c r="C42" s="130"/>
      <c r="D42" s="131"/>
      <c r="E42" s="39" t="s">
        <v>132</v>
      </c>
      <c r="F42" s="177">
        <v>600</v>
      </c>
      <c r="G42" s="120">
        <v>480</v>
      </c>
      <c r="H42" s="119">
        <v>442.27</v>
      </c>
      <c r="I42" s="117">
        <f t="shared" si="0"/>
        <v>0.9213958333333333</v>
      </c>
    </row>
    <row r="43" spans="2:9" ht="30" customHeight="1" x14ac:dyDescent="0.25">
      <c r="B43" s="126">
        <v>34</v>
      </c>
      <c r="C43" s="127"/>
      <c r="D43" s="128"/>
      <c r="E43" s="125" t="s">
        <v>133</v>
      </c>
      <c r="F43" s="184">
        <f>SUM(F44:F45)</f>
        <v>700</v>
      </c>
      <c r="G43" s="115">
        <f>SUM(G44:G45)</f>
        <v>700</v>
      </c>
      <c r="H43" s="133">
        <f>SUM(H44:H45)</f>
        <v>115.77</v>
      </c>
      <c r="I43" s="186">
        <f t="shared" si="0"/>
        <v>0.16538571428571427</v>
      </c>
    </row>
    <row r="44" spans="2:9" ht="30" customHeight="1" x14ac:dyDescent="0.25">
      <c r="B44" s="129">
        <v>3431</v>
      </c>
      <c r="C44" s="130"/>
      <c r="D44" s="131"/>
      <c r="E44" s="39" t="s">
        <v>134</v>
      </c>
      <c r="F44" s="177">
        <v>200</v>
      </c>
      <c r="G44" s="120">
        <v>200</v>
      </c>
      <c r="H44" s="119">
        <v>38.97</v>
      </c>
      <c r="I44" s="117">
        <f t="shared" si="0"/>
        <v>0.19485</v>
      </c>
    </row>
    <row r="45" spans="2:9" ht="30" customHeight="1" x14ac:dyDescent="0.25">
      <c r="B45" s="129">
        <v>3433</v>
      </c>
      <c r="C45" s="130"/>
      <c r="D45" s="131"/>
      <c r="E45" s="39" t="s">
        <v>135</v>
      </c>
      <c r="F45" s="177">
        <v>500</v>
      </c>
      <c r="G45" s="120">
        <v>500</v>
      </c>
      <c r="H45" s="119">
        <v>76.8</v>
      </c>
      <c r="I45" s="117">
        <f t="shared" si="0"/>
        <v>0.15359999999999999</v>
      </c>
    </row>
    <row r="46" spans="2:9" ht="30" customHeight="1" x14ac:dyDescent="0.25">
      <c r="B46" s="126">
        <v>42</v>
      </c>
      <c r="C46" s="127"/>
      <c r="D46" s="128"/>
      <c r="E46" s="125" t="s">
        <v>136</v>
      </c>
      <c r="F46" s="184">
        <f>SUM(F47:F49)</f>
        <v>28000</v>
      </c>
      <c r="G46" s="115">
        <f>SUM(G47:G49)</f>
        <v>15400</v>
      </c>
      <c r="H46" s="133">
        <f>SUM(H47:H48)</f>
        <v>0</v>
      </c>
      <c r="I46" s="186">
        <f t="shared" si="0"/>
        <v>0</v>
      </c>
    </row>
    <row r="47" spans="2:9" ht="30" customHeight="1" x14ac:dyDescent="0.25">
      <c r="B47" s="129">
        <v>4221</v>
      </c>
      <c r="C47" s="130"/>
      <c r="D47" s="131"/>
      <c r="E47" s="39" t="s">
        <v>137</v>
      </c>
      <c r="F47" s="177">
        <v>0</v>
      </c>
      <c r="G47" s="120">
        <v>0</v>
      </c>
      <c r="H47" s="119">
        <v>0</v>
      </c>
      <c r="I47" s="117" t="e">
        <f t="shared" si="0"/>
        <v>#DIV/0!</v>
      </c>
    </row>
    <row r="48" spans="2:9" ht="30" customHeight="1" x14ac:dyDescent="0.25">
      <c r="B48" s="129">
        <v>4223</v>
      </c>
      <c r="C48" s="130"/>
      <c r="D48" s="131"/>
      <c r="E48" s="39" t="s">
        <v>138</v>
      </c>
      <c r="F48" s="177">
        <v>22000</v>
      </c>
      <c r="G48" s="120">
        <v>15400</v>
      </c>
      <c r="H48" s="119">
        <v>0</v>
      </c>
      <c r="I48" s="117">
        <f t="shared" si="0"/>
        <v>0</v>
      </c>
    </row>
    <row r="49" spans="2:9" ht="30" customHeight="1" x14ac:dyDescent="0.25">
      <c r="B49" s="129">
        <v>4224</v>
      </c>
      <c r="C49" s="130"/>
      <c r="D49" s="131"/>
      <c r="E49" s="39" t="s">
        <v>151</v>
      </c>
      <c r="F49" s="177">
        <v>6000</v>
      </c>
      <c r="G49" s="120">
        <v>0</v>
      </c>
      <c r="H49" s="119">
        <v>0</v>
      </c>
      <c r="I49" s="117" t="e">
        <f t="shared" si="0"/>
        <v>#DIV/0!</v>
      </c>
    </row>
    <row r="50" spans="2:9" ht="30" customHeight="1" x14ac:dyDescent="0.25">
      <c r="B50" s="121">
        <v>31</v>
      </c>
      <c r="C50" s="122"/>
      <c r="D50" s="123"/>
      <c r="E50" s="125" t="s">
        <v>139</v>
      </c>
      <c r="F50" s="184">
        <f>F51+F53+F67+F69+F71</f>
        <v>1106285</v>
      </c>
      <c r="G50" s="115">
        <f>G51+G53+G67+G69+G71</f>
        <v>1106285</v>
      </c>
      <c r="H50" s="133">
        <f>H51+H53+H67+H69+H71</f>
        <v>498690.54</v>
      </c>
      <c r="I50" s="186">
        <f t="shared" si="0"/>
        <v>0.45077944652598562</v>
      </c>
    </row>
    <row r="51" spans="2:9" ht="30" customHeight="1" x14ac:dyDescent="0.25">
      <c r="B51" s="126">
        <v>31</v>
      </c>
      <c r="C51" s="127"/>
      <c r="D51" s="128"/>
      <c r="E51" s="125" t="s">
        <v>5</v>
      </c>
      <c r="F51" s="184">
        <f>F52</f>
        <v>200000</v>
      </c>
      <c r="G51" s="115">
        <f>G52</f>
        <v>200000</v>
      </c>
      <c r="H51" s="116">
        <f>H52</f>
        <v>110760.9</v>
      </c>
      <c r="I51" s="186">
        <f t="shared" si="0"/>
        <v>0.55380449999999992</v>
      </c>
    </row>
    <row r="52" spans="2:9" ht="30" customHeight="1" x14ac:dyDescent="0.25">
      <c r="B52" s="129">
        <v>3113</v>
      </c>
      <c r="C52" s="130"/>
      <c r="D52" s="131"/>
      <c r="E52" s="39" t="s">
        <v>140</v>
      </c>
      <c r="F52" s="177">
        <v>200000</v>
      </c>
      <c r="G52" s="120">
        <v>200000</v>
      </c>
      <c r="H52" s="119">
        <v>110760.9</v>
      </c>
      <c r="I52" s="117">
        <f t="shared" si="0"/>
        <v>0.55380449999999992</v>
      </c>
    </row>
    <row r="53" spans="2:9" ht="30" customHeight="1" x14ac:dyDescent="0.25">
      <c r="B53" s="126">
        <v>32</v>
      </c>
      <c r="C53" s="127"/>
      <c r="D53" s="128"/>
      <c r="E53" s="125" t="s">
        <v>15</v>
      </c>
      <c r="F53" s="184">
        <f>SUM(F54:F66)</f>
        <v>843805</v>
      </c>
      <c r="G53" s="115">
        <f>SUM(G54:G66)</f>
        <v>843805</v>
      </c>
      <c r="H53" s="133">
        <f>SUM(H54:H66)</f>
        <v>376919.47</v>
      </c>
      <c r="I53" s="186">
        <f t="shared" si="0"/>
        <v>0.44669025426490716</v>
      </c>
    </row>
    <row r="54" spans="2:9" ht="30" customHeight="1" x14ac:dyDescent="0.25">
      <c r="B54" s="129">
        <v>3211</v>
      </c>
      <c r="C54" s="130"/>
      <c r="D54" s="131"/>
      <c r="E54" s="132" t="s">
        <v>47</v>
      </c>
      <c r="F54" s="177">
        <v>39500</v>
      </c>
      <c r="G54" s="120">
        <v>39500</v>
      </c>
      <c r="H54" s="119">
        <v>23857.85</v>
      </c>
      <c r="I54" s="117">
        <f t="shared" si="0"/>
        <v>0.60399620253164554</v>
      </c>
    </row>
    <row r="55" spans="2:9" ht="30" customHeight="1" x14ac:dyDescent="0.25">
      <c r="B55" s="129">
        <v>3223</v>
      </c>
      <c r="C55" s="130"/>
      <c r="D55" s="131"/>
      <c r="E55" s="39" t="s">
        <v>117</v>
      </c>
      <c r="F55" s="177">
        <v>15000</v>
      </c>
      <c r="G55" s="120">
        <v>15000</v>
      </c>
      <c r="H55" s="119">
        <v>0</v>
      </c>
      <c r="I55" s="117">
        <f t="shared" si="0"/>
        <v>0</v>
      </c>
    </row>
    <row r="56" spans="2:9" ht="30" customHeight="1" x14ac:dyDescent="0.25">
      <c r="B56" s="129">
        <v>3224</v>
      </c>
      <c r="C56" s="130"/>
      <c r="D56" s="131"/>
      <c r="E56" s="39" t="s">
        <v>118</v>
      </c>
      <c r="F56" s="177">
        <v>0</v>
      </c>
      <c r="G56" s="120">
        <v>0</v>
      </c>
      <c r="H56" s="119">
        <v>3068.35</v>
      </c>
      <c r="I56" s="117" t="e">
        <f t="shared" si="0"/>
        <v>#DIV/0!</v>
      </c>
    </row>
    <row r="57" spans="2:9" ht="30" customHeight="1" x14ac:dyDescent="0.25">
      <c r="B57" s="129">
        <v>3225</v>
      </c>
      <c r="C57" s="130"/>
      <c r="D57" s="131"/>
      <c r="E57" s="39" t="s">
        <v>119</v>
      </c>
      <c r="F57" s="177">
        <v>0</v>
      </c>
      <c r="G57" s="120">
        <v>0</v>
      </c>
      <c r="H57" s="119">
        <v>772.94</v>
      </c>
      <c r="I57" s="117" t="e">
        <f t="shared" si="0"/>
        <v>#DIV/0!</v>
      </c>
    </row>
    <row r="58" spans="2:9" ht="30" customHeight="1" x14ac:dyDescent="0.25">
      <c r="B58" s="129">
        <v>3231</v>
      </c>
      <c r="C58" s="130"/>
      <c r="D58" s="131"/>
      <c r="E58" s="39" t="s">
        <v>121</v>
      </c>
      <c r="F58" s="177">
        <v>33125</v>
      </c>
      <c r="G58" s="120">
        <v>33125</v>
      </c>
      <c r="H58" s="119">
        <v>0</v>
      </c>
      <c r="I58" s="117">
        <f t="shared" si="0"/>
        <v>0</v>
      </c>
    </row>
    <row r="59" spans="2:9" ht="30" customHeight="1" x14ac:dyDescent="0.25">
      <c r="B59" s="129">
        <v>3232</v>
      </c>
      <c r="C59" s="130"/>
      <c r="D59" s="131"/>
      <c r="E59" s="39" t="s">
        <v>141</v>
      </c>
      <c r="F59" s="177">
        <v>121000</v>
      </c>
      <c r="G59" s="120">
        <v>121000</v>
      </c>
      <c r="H59" s="119">
        <v>37490.699999999997</v>
      </c>
      <c r="I59" s="117">
        <f t="shared" si="0"/>
        <v>0.30984049586776857</v>
      </c>
    </row>
    <row r="60" spans="2:9" ht="30" customHeight="1" x14ac:dyDescent="0.25">
      <c r="B60" s="129">
        <v>3233</v>
      </c>
      <c r="C60" s="130"/>
      <c r="D60" s="131"/>
      <c r="E60" s="39" t="s">
        <v>122</v>
      </c>
      <c r="F60" s="177">
        <v>10000</v>
      </c>
      <c r="G60" s="120">
        <v>10000</v>
      </c>
      <c r="H60" s="119">
        <v>5837.7</v>
      </c>
      <c r="I60" s="117">
        <f t="shared" si="0"/>
        <v>0.58377000000000001</v>
      </c>
    </row>
    <row r="61" spans="2:9" ht="30" customHeight="1" x14ac:dyDescent="0.25">
      <c r="B61" s="129">
        <v>3234</v>
      </c>
      <c r="C61" s="130"/>
      <c r="D61" s="131"/>
      <c r="E61" s="39" t="s">
        <v>123</v>
      </c>
      <c r="F61" s="177">
        <v>92680</v>
      </c>
      <c r="G61" s="120">
        <v>92680</v>
      </c>
      <c r="H61" s="119">
        <v>4803.75</v>
      </c>
      <c r="I61" s="117">
        <f t="shared" si="0"/>
        <v>5.1831570996978854E-2</v>
      </c>
    </row>
    <row r="62" spans="2:9" ht="30" customHeight="1" x14ac:dyDescent="0.25">
      <c r="B62" s="129">
        <v>3235</v>
      </c>
      <c r="C62" s="130"/>
      <c r="D62" s="131"/>
      <c r="E62" s="39" t="s">
        <v>124</v>
      </c>
      <c r="F62" s="177">
        <v>445000</v>
      </c>
      <c r="G62" s="120">
        <v>445000</v>
      </c>
      <c r="H62" s="119">
        <v>272985</v>
      </c>
      <c r="I62" s="117">
        <f t="shared" si="0"/>
        <v>0.61344943820224718</v>
      </c>
    </row>
    <row r="63" spans="2:9" ht="30" customHeight="1" x14ac:dyDescent="0.25">
      <c r="B63" s="129">
        <v>3236</v>
      </c>
      <c r="C63" s="130"/>
      <c r="D63" s="131"/>
      <c r="E63" s="39" t="s">
        <v>125</v>
      </c>
      <c r="F63" s="177">
        <v>60000</v>
      </c>
      <c r="G63" s="120">
        <v>60000</v>
      </c>
      <c r="H63" s="134">
        <v>10144.1</v>
      </c>
      <c r="I63" s="117">
        <f t="shared" si="0"/>
        <v>0.16906833333333335</v>
      </c>
    </row>
    <row r="64" spans="2:9" ht="30" customHeight="1" x14ac:dyDescent="0.25">
      <c r="B64" s="129">
        <v>3239</v>
      </c>
      <c r="C64" s="130"/>
      <c r="D64" s="131"/>
      <c r="E64" s="39" t="s">
        <v>127</v>
      </c>
      <c r="F64" s="177">
        <v>12500</v>
      </c>
      <c r="G64" s="120">
        <v>12500</v>
      </c>
      <c r="H64" s="119">
        <v>5952.13</v>
      </c>
      <c r="I64" s="117">
        <f t="shared" si="0"/>
        <v>0.47617039999999999</v>
      </c>
    </row>
    <row r="65" spans="2:9" ht="30" customHeight="1" x14ac:dyDescent="0.25">
      <c r="B65" s="129">
        <v>3293</v>
      </c>
      <c r="C65" s="130"/>
      <c r="D65" s="131"/>
      <c r="E65" s="39" t="s">
        <v>129</v>
      </c>
      <c r="F65" s="177">
        <v>15000</v>
      </c>
      <c r="G65" s="120">
        <v>15000</v>
      </c>
      <c r="H65" s="119">
        <v>10510.95</v>
      </c>
      <c r="I65" s="117">
        <f t="shared" si="0"/>
        <v>0.70073000000000008</v>
      </c>
    </row>
    <row r="66" spans="2:9" ht="30" customHeight="1" x14ac:dyDescent="0.25">
      <c r="B66" s="129">
        <v>3299</v>
      </c>
      <c r="C66" s="130"/>
      <c r="D66" s="131"/>
      <c r="E66" s="39" t="s">
        <v>132</v>
      </c>
      <c r="F66" s="177">
        <v>0</v>
      </c>
      <c r="G66" s="120">
        <v>0</v>
      </c>
      <c r="H66" s="119">
        <v>1496</v>
      </c>
      <c r="I66" s="117" t="e">
        <f t="shared" si="0"/>
        <v>#DIV/0!</v>
      </c>
    </row>
    <row r="67" spans="2:9" ht="30" customHeight="1" x14ac:dyDescent="0.25">
      <c r="B67" s="126">
        <v>34</v>
      </c>
      <c r="C67" s="127"/>
      <c r="D67" s="128"/>
      <c r="E67" s="125" t="s">
        <v>133</v>
      </c>
      <c r="F67" s="184">
        <f>F68</f>
        <v>500</v>
      </c>
      <c r="G67" s="115">
        <f>G68</f>
        <v>500</v>
      </c>
      <c r="H67" s="133">
        <f>H68</f>
        <v>0</v>
      </c>
      <c r="I67" s="186">
        <f t="shared" si="0"/>
        <v>0</v>
      </c>
    </row>
    <row r="68" spans="2:9" ht="30" customHeight="1" x14ac:dyDescent="0.25">
      <c r="B68" s="129">
        <v>3433</v>
      </c>
      <c r="C68" s="130"/>
      <c r="D68" s="131"/>
      <c r="E68" s="39" t="s">
        <v>135</v>
      </c>
      <c r="F68" s="177">
        <v>500</v>
      </c>
      <c r="G68" s="120">
        <v>500</v>
      </c>
      <c r="H68" s="119">
        <v>0</v>
      </c>
      <c r="I68" s="117">
        <f t="shared" si="0"/>
        <v>0</v>
      </c>
    </row>
    <row r="69" spans="2:9" ht="30" customHeight="1" x14ac:dyDescent="0.25">
      <c r="B69" s="126">
        <v>37</v>
      </c>
      <c r="C69" s="127"/>
      <c r="D69" s="128"/>
      <c r="E69" s="125" t="s">
        <v>142</v>
      </c>
      <c r="F69" s="184">
        <f>F70</f>
        <v>41980</v>
      </c>
      <c r="G69" s="115">
        <f>G70</f>
        <v>41980</v>
      </c>
      <c r="H69" s="133">
        <f>H70</f>
        <v>6642.8</v>
      </c>
      <c r="I69" s="186">
        <f t="shared" si="0"/>
        <v>0.15823725583611245</v>
      </c>
    </row>
    <row r="70" spans="2:9" ht="30" customHeight="1" x14ac:dyDescent="0.25">
      <c r="B70" s="129">
        <v>3721</v>
      </c>
      <c r="C70" s="130"/>
      <c r="D70" s="131"/>
      <c r="E70" s="39" t="s">
        <v>143</v>
      </c>
      <c r="F70" s="177">
        <v>41980</v>
      </c>
      <c r="G70" s="120">
        <v>41980</v>
      </c>
      <c r="H70" s="119">
        <v>6642.8</v>
      </c>
      <c r="I70" s="117">
        <f t="shared" si="0"/>
        <v>0.15823725583611245</v>
      </c>
    </row>
    <row r="71" spans="2:9" ht="30" customHeight="1" x14ac:dyDescent="0.25">
      <c r="B71" s="126">
        <v>42</v>
      </c>
      <c r="C71" s="127"/>
      <c r="D71" s="128"/>
      <c r="E71" s="125" t="s">
        <v>136</v>
      </c>
      <c r="F71" s="184">
        <f>SUM(F72:F73)</f>
        <v>20000</v>
      </c>
      <c r="G71" s="115">
        <f>SUM(G72:G73)</f>
        <v>20000</v>
      </c>
      <c r="H71" s="133">
        <f>SUM(H72:H73)</f>
        <v>4367.37</v>
      </c>
      <c r="I71" s="186">
        <f t="shared" si="0"/>
        <v>0.21836849999999999</v>
      </c>
    </row>
    <row r="72" spans="2:9" ht="30" customHeight="1" x14ac:dyDescent="0.25">
      <c r="B72" s="129">
        <v>4221</v>
      </c>
      <c r="C72" s="130"/>
      <c r="D72" s="131"/>
      <c r="E72" s="39" t="s">
        <v>137</v>
      </c>
      <c r="F72" s="177">
        <v>20000</v>
      </c>
      <c r="G72" s="120">
        <v>20000</v>
      </c>
      <c r="H72" s="119">
        <v>1682.99</v>
      </c>
      <c r="I72" s="117">
        <f t="shared" si="0"/>
        <v>8.4149500000000002E-2</v>
      </c>
    </row>
    <row r="73" spans="2:9" ht="30" customHeight="1" x14ac:dyDescent="0.25">
      <c r="B73" s="129">
        <v>4223</v>
      </c>
      <c r="C73" s="130"/>
      <c r="D73" s="131"/>
      <c r="E73" s="39" t="s">
        <v>138</v>
      </c>
      <c r="F73" s="177">
        <v>0</v>
      </c>
      <c r="G73" s="120">
        <v>0</v>
      </c>
      <c r="H73" s="119">
        <v>2684.38</v>
      </c>
      <c r="I73" s="117" t="e">
        <f t="shared" si="0"/>
        <v>#DIV/0!</v>
      </c>
    </row>
    <row r="74" spans="2:9" ht="38.25" x14ac:dyDescent="0.25">
      <c r="B74" s="124" t="s">
        <v>144</v>
      </c>
      <c r="C74" s="124"/>
      <c r="D74" s="124"/>
      <c r="E74" s="125" t="s">
        <v>145</v>
      </c>
      <c r="F74" s="184">
        <f>F75+F89+F99</f>
        <v>3600200</v>
      </c>
      <c r="G74" s="115">
        <f>G75+G89+G99</f>
        <v>3257700</v>
      </c>
      <c r="H74" s="133">
        <f>H75+H89+H99</f>
        <v>1665177.52</v>
      </c>
      <c r="I74" s="186">
        <f t="shared" si="0"/>
        <v>0.5111512785093778</v>
      </c>
    </row>
    <row r="75" spans="2:9" ht="30" customHeight="1" x14ac:dyDescent="0.25">
      <c r="B75" s="124">
        <v>11</v>
      </c>
      <c r="C75" s="124"/>
      <c r="D75" s="124"/>
      <c r="E75" s="125" t="s">
        <v>111</v>
      </c>
      <c r="F75" s="184">
        <f>F76+F84</f>
        <v>2896200</v>
      </c>
      <c r="G75" s="115">
        <f>G76+G84</f>
        <v>2553700</v>
      </c>
      <c r="H75" s="133">
        <f>H76+H84</f>
        <v>1273510.07</v>
      </c>
      <c r="I75" s="186">
        <f t="shared" si="0"/>
        <v>0.49869212123585388</v>
      </c>
    </row>
    <row r="76" spans="2:9" ht="30" customHeight="1" x14ac:dyDescent="0.25">
      <c r="B76" s="126">
        <v>32</v>
      </c>
      <c r="C76" s="127"/>
      <c r="D76" s="128"/>
      <c r="E76" s="125" t="s">
        <v>15</v>
      </c>
      <c r="F76" s="184">
        <f>SUM(F77:F83)</f>
        <v>2499200</v>
      </c>
      <c r="G76" s="115">
        <f>SUM(G77:G83)</f>
        <v>2187100</v>
      </c>
      <c r="H76" s="133">
        <f>SUM(H77:H83)</f>
        <v>1154841.32</v>
      </c>
      <c r="I76" s="186">
        <f t="shared" si="0"/>
        <v>0.52802401353390338</v>
      </c>
    </row>
    <row r="77" spans="2:9" ht="30" customHeight="1" x14ac:dyDescent="0.25">
      <c r="B77" s="129">
        <v>3222</v>
      </c>
      <c r="C77" s="130"/>
      <c r="D77" s="131"/>
      <c r="E77" s="39" t="s">
        <v>146</v>
      </c>
      <c r="F77" s="177">
        <v>395900</v>
      </c>
      <c r="G77" s="120">
        <v>265400</v>
      </c>
      <c r="H77" s="119">
        <v>135125.14000000001</v>
      </c>
      <c r="I77" s="117">
        <f t="shared" si="0"/>
        <v>0.50913767897513196</v>
      </c>
    </row>
    <row r="78" spans="2:9" ht="30" customHeight="1" x14ac:dyDescent="0.25">
      <c r="B78" s="129">
        <v>3224</v>
      </c>
      <c r="C78" s="130"/>
      <c r="D78" s="131"/>
      <c r="E78" s="39" t="s">
        <v>118</v>
      </c>
      <c r="F78" s="177">
        <v>127300</v>
      </c>
      <c r="G78" s="120">
        <v>109300</v>
      </c>
      <c r="H78" s="119">
        <v>54245.72</v>
      </c>
      <c r="I78" s="117">
        <f t="shared" si="0"/>
        <v>0.49630118938700823</v>
      </c>
    </row>
    <row r="79" spans="2:9" ht="30" customHeight="1" x14ac:dyDescent="0.25">
      <c r="B79" s="129">
        <v>3225</v>
      </c>
      <c r="C79" s="130"/>
      <c r="D79" s="131"/>
      <c r="E79" s="39" t="s">
        <v>119</v>
      </c>
      <c r="F79" s="177">
        <v>23000</v>
      </c>
      <c r="G79" s="120">
        <v>16000</v>
      </c>
      <c r="H79" s="119">
        <v>1856.05</v>
      </c>
      <c r="I79" s="117">
        <f t="shared" si="0"/>
        <v>0.116003125</v>
      </c>
    </row>
    <row r="80" spans="2:9" ht="30" customHeight="1" x14ac:dyDescent="0.25">
      <c r="B80" s="129">
        <v>3232</v>
      </c>
      <c r="C80" s="130"/>
      <c r="D80" s="131"/>
      <c r="E80" s="39" t="s">
        <v>141</v>
      </c>
      <c r="F80" s="177">
        <v>1326800</v>
      </c>
      <c r="G80" s="120">
        <v>1185800</v>
      </c>
      <c r="H80" s="119">
        <v>402030.23</v>
      </c>
      <c r="I80" s="117">
        <f t="shared" ref="I80:I145" si="1">H80/G80</f>
        <v>0.33903713105076738</v>
      </c>
    </row>
    <row r="81" spans="2:9" ht="30" customHeight="1" x14ac:dyDescent="0.25">
      <c r="B81" s="129">
        <v>3235</v>
      </c>
      <c r="C81" s="130"/>
      <c r="D81" s="131"/>
      <c r="E81" s="39" t="s">
        <v>124</v>
      </c>
      <c r="F81" s="177">
        <v>40800</v>
      </c>
      <c r="G81" s="120">
        <v>27800</v>
      </c>
      <c r="H81" s="119">
        <v>7458.05</v>
      </c>
      <c r="I81" s="117">
        <f t="shared" si="1"/>
        <v>0.2682751798561151</v>
      </c>
    </row>
    <row r="82" spans="2:9" ht="30" customHeight="1" x14ac:dyDescent="0.25">
      <c r="B82" s="129">
        <v>3237</v>
      </c>
      <c r="C82" s="130"/>
      <c r="D82" s="131"/>
      <c r="E82" s="39" t="s">
        <v>126</v>
      </c>
      <c r="F82" s="177">
        <v>572400</v>
      </c>
      <c r="G82" s="120">
        <v>572400</v>
      </c>
      <c r="H82" s="119">
        <v>548045.27</v>
      </c>
      <c r="I82" s="117">
        <f t="shared" si="1"/>
        <v>0.9574515548567436</v>
      </c>
    </row>
    <row r="83" spans="2:9" ht="30" customHeight="1" x14ac:dyDescent="0.25">
      <c r="B83" s="129">
        <v>3239</v>
      </c>
      <c r="C83" s="130"/>
      <c r="D83" s="131"/>
      <c r="E83" s="39" t="s">
        <v>127</v>
      </c>
      <c r="F83" s="177">
        <v>13000</v>
      </c>
      <c r="G83" s="120">
        <v>10400</v>
      </c>
      <c r="H83" s="119">
        <v>6080.86</v>
      </c>
      <c r="I83" s="117">
        <f t="shared" si="1"/>
        <v>0.58469807692307685</v>
      </c>
    </row>
    <row r="84" spans="2:9" ht="30" customHeight="1" x14ac:dyDescent="0.25">
      <c r="B84" s="126">
        <v>42</v>
      </c>
      <c r="C84" s="127"/>
      <c r="D84" s="128"/>
      <c r="E84" s="125" t="s">
        <v>136</v>
      </c>
      <c r="F84" s="184">
        <f>SUM(F85:F88)</f>
        <v>397000</v>
      </c>
      <c r="G84" s="115">
        <f>SUM(G85:G88)</f>
        <v>366600</v>
      </c>
      <c r="H84" s="133">
        <f>SUM(H85:H88)</f>
        <v>118668.75</v>
      </c>
      <c r="I84" s="186">
        <f t="shared" si="1"/>
        <v>0.32370090016366609</v>
      </c>
    </row>
    <row r="85" spans="2:9" ht="30" customHeight="1" x14ac:dyDescent="0.25">
      <c r="B85" s="129">
        <v>4214</v>
      </c>
      <c r="C85" s="130"/>
      <c r="D85" s="131"/>
      <c r="E85" s="39" t="s">
        <v>150</v>
      </c>
      <c r="F85" s="177">
        <v>10000</v>
      </c>
      <c r="G85" s="120">
        <v>10000</v>
      </c>
      <c r="H85" s="119">
        <v>0</v>
      </c>
      <c r="I85" s="117">
        <f t="shared" si="1"/>
        <v>0</v>
      </c>
    </row>
    <row r="86" spans="2:9" ht="30" customHeight="1" x14ac:dyDescent="0.25">
      <c r="B86" s="129">
        <v>4222</v>
      </c>
      <c r="C86" s="130"/>
      <c r="D86" s="131"/>
      <c r="E86" s="39" t="s">
        <v>147</v>
      </c>
      <c r="F86" s="177">
        <v>33000</v>
      </c>
      <c r="G86" s="120">
        <v>16000</v>
      </c>
      <c r="H86" s="119">
        <v>0</v>
      </c>
      <c r="I86" s="117">
        <f t="shared" si="1"/>
        <v>0</v>
      </c>
    </row>
    <row r="87" spans="2:9" ht="30" customHeight="1" x14ac:dyDescent="0.25">
      <c r="B87" s="129">
        <v>4225</v>
      </c>
      <c r="C87" s="130"/>
      <c r="D87" s="131"/>
      <c r="E87" s="39" t="s">
        <v>148</v>
      </c>
      <c r="F87" s="177">
        <v>288000</v>
      </c>
      <c r="G87" s="120">
        <v>281600</v>
      </c>
      <c r="H87" s="119">
        <v>112793.75</v>
      </c>
      <c r="I87" s="117">
        <f t="shared" si="1"/>
        <v>0.40054598721590912</v>
      </c>
    </row>
    <row r="88" spans="2:9" ht="30" customHeight="1" x14ac:dyDescent="0.25">
      <c r="B88" s="129">
        <v>4227</v>
      </c>
      <c r="C88" s="130"/>
      <c r="D88" s="131"/>
      <c r="E88" s="39" t="s">
        <v>149</v>
      </c>
      <c r="F88" s="177">
        <v>66000</v>
      </c>
      <c r="G88" s="120">
        <v>59000</v>
      </c>
      <c r="H88" s="119">
        <v>5875</v>
      </c>
      <c r="I88" s="117">
        <f t="shared" si="1"/>
        <v>9.9576271186440676E-2</v>
      </c>
    </row>
    <row r="89" spans="2:9" ht="30" customHeight="1" x14ac:dyDescent="0.25">
      <c r="B89" s="121">
        <v>31</v>
      </c>
      <c r="C89" s="122"/>
      <c r="D89" s="123"/>
      <c r="E89" s="125" t="s">
        <v>139</v>
      </c>
      <c r="F89" s="184">
        <f>F90+F94</f>
        <v>704000</v>
      </c>
      <c r="G89" s="115">
        <f>G90+G94</f>
        <v>704000</v>
      </c>
      <c r="H89" s="133">
        <f>H90+H94</f>
        <v>391667.45</v>
      </c>
      <c r="I89" s="186">
        <f t="shared" si="1"/>
        <v>0.55634580965909097</v>
      </c>
    </row>
    <row r="90" spans="2:9" ht="30" customHeight="1" x14ac:dyDescent="0.25">
      <c r="B90" s="126">
        <v>32</v>
      </c>
      <c r="C90" s="127"/>
      <c r="D90" s="128"/>
      <c r="E90" s="125" t="s">
        <v>15</v>
      </c>
      <c r="F90" s="184">
        <f>SUM(F91:F93)</f>
        <v>562000</v>
      </c>
      <c r="G90" s="115">
        <f>SUM(G91:G93)</f>
        <v>562000</v>
      </c>
      <c r="H90" s="133">
        <f>SUM(H91:H93)</f>
        <v>226616.77000000002</v>
      </c>
      <c r="I90" s="186">
        <f t="shared" si="1"/>
        <v>0.40323268683274027</v>
      </c>
    </row>
    <row r="91" spans="2:9" ht="30" customHeight="1" x14ac:dyDescent="0.25">
      <c r="B91" s="129">
        <v>3232</v>
      </c>
      <c r="C91" s="130"/>
      <c r="D91" s="131"/>
      <c r="E91" s="39" t="s">
        <v>141</v>
      </c>
      <c r="F91" s="177">
        <v>50000</v>
      </c>
      <c r="G91" s="120">
        <v>50000</v>
      </c>
      <c r="H91" s="119">
        <v>96124.28</v>
      </c>
      <c r="I91" s="117">
        <f t="shared" si="1"/>
        <v>1.9224855999999999</v>
      </c>
    </row>
    <row r="92" spans="2:9" ht="30" customHeight="1" x14ac:dyDescent="0.25">
      <c r="B92" s="129">
        <v>3237</v>
      </c>
      <c r="C92" s="130"/>
      <c r="D92" s="131"/>
      <c r="E92" s="39" t="s">
        <v>126</v>
      </c>
      <c r="F92" s="177">
        <v>492000</v>
      </c>
      <c r="G92" s="120">
        <v>492000</v>
      </c>
      <c r="H92" s="119">
        <v>129926.24</v>
      </c>
      <c r="I92" s="117">
        <f t="shared" si="1"/>
        <v>0.2640777235772358</v>
      </c>
    </row>
    <row r="93" spans="2:9" ht="30" customHeight="1" x14ac:dyDescent="0.25">
      <c r="B93" s="129">
        <v>3239</v>
      </c>
      <c r="C93" s="130"/>
      <c r="D93" s="131"/>
      <c r="E93" s="39" t="s">
        <v>127</v>
      </c>
      <c r="F93" s="177">
        <v>20000</v>
      </c>
      <c r="G93" s="120">
        <v>20000</v>
      </c>
      <c r="H93" s="119">
        <v>566.25</v>
      </c>
      <c r="I93" s="117">
        <f t="shared" si="1"/>
        <v>2.8312500000000001E-2</v>
      </c>
    </row>
    <row r="94" spans="2:9" ht="30" customHeight="1" x14ac:dyDescent="0.25">
      <c r="B94" s="126">
        <v>42</v>
      </c>
      <c r="C94" s="127"/>
      <c r="D94" s="128"/>
      <c r="E94" s="125" t="s">
        <v>136</v>
      </c>
      <c r="F94" s="184">
        <f>SUM(F95:F98)</f>
        <v>142000</v>
      </c>
      <c r="G94" s="115">
        <f>SUM(G95:G98)</f>
        <v>142000</v>
      </c>
      <c r="H94" s="133">
        <f>SUM(H95:H98)</f>
        <v>165050.68</v>
      </c>
      <c r="I94" s="186">
        <f t="shared" si="1"/>
        <v>1.1623287323943661</v>
      </c>
    </row>
    <row r="95" spans="2:9" ht="30" customHeight="1" x14ac:dyDescent="0.25">
      <c r="B95" s="129">
        <v>4214</v>
      </c>
      <c r="C95" s="130"/>
      <c r="D95" s="131"/>
      <c r="E95" s="39" t="s">
        <v>150</v>
      </c>
      <c r="F95" s="177">
        <v>100000</v>
      </c>
      <c r="G95" s="120">
        <v>100000</v>
      </c>
      <c r="H95" s="119">
        <v>165050.68</v>
      </c>
      <c r="I95" s="117">
        <f t="shared" si="1"/>
        <v>1.6505067999999998</v>
      </c>
    </row>
    <row r="96" spans="2:9" ht="30" customHeight="1" x14ac:dyDescent="0.25">
      <c r="B96" s="129">
        <v>4222</v>
      </c>
      <c r="C96" s="130"/>
      <c r="D96" s="131"/>
      <c r="E96" s="39" t="s">
        <v>147</v>
      </c>
      <c r="F96" s="177">
        <v>2000</v>
      </c>
      <c r="G96" s="120">
        <v>2000</v>
      </c>
      <c r="H96" s="119">
        <v>0</v>
      </c>
      <c r="I96" s="117">
        <f t="shared" si="1"/>
        <v>0</v>
      </c>
    </row>
    <row r="97" spans="2:9" ht="30" customHeight="1" x14ac:dyDescent="0.25">
      <c r="B97" s="129">
        <v>4225</v>
      </c>
      <c r="C97" s="130"/>
      <c r="D97" s="131"/>
      <c r="E97" s="39" t="s">
        <v>148</v>
      </c>
      <c r="F97" s="177">
        <v>40000</v>
      </c>
      <c r="G97" s="120">
        <v>40000</v>
      </c>
      <c r="H97" s="119">
        <v>0</v>
      </c>
      <c r="I97" s="117">
        <f t="shared" si="1"/>
        <v>0</v>
      </c>
    </row>
    <row r="98" spans="2:9" ht="30" customHeight="1" x14ac:dyDescent="0.25">
      <c r="B98" s="129">
        <v>4227</v>
      </c>
      <c r="C98" s="130"/>
      <c r="D98" s="131"/>
      <c r="E98" s="39" t="s">
        <v>149</v>
      </c>
      <c r="F98" s="177">
        <v>0</v>
      </c>
      <c r="G98" s="120">
        <v>0</v>
      </c>
      <c r="H98" s="119">
        <v>0</v>
      </c>
      <c r="I98" s="117" t="e">
        <f t="shared" si="1"/>
        <v>#DIV/0!</v>
      </c>
    </row>
    <row r="99" spans="2:9" s="151" customFormat="1" ht="30" customHeight="1" x14ac:dyDescent="0.25">
      <c r="B99" s="161">
        <v>52</v>
      </c>
      <c r="C99" s="162"/>
      <c r="D99" s="163"/>
      <c r="E99" s="164" t="s">
        <v>152</v>
      </c>
      <c r="F99" s="165">
        <v>0</v>
      </c>
      <c r="G99" s="165">
        <v>0</v>
      </c>
      <c r="H99" s="166">
        <v>0</v>
      </c>
      <c r="I99" s="187" t="e">
        <f t="shared" si="1"/>
        <v>#DIV/0!</v>
      </c>
    </row>
    <row r="100" spans="2:9" s="151" customFormat="1" ht="30" customHeight="1" x14ac:dyDescent="0.25">
      <c r="B100" s="168">
        <v>42</v>
      </c>
      <c r="C100" s="169"/>
      <c r="D100" s="170"/>
      <c r="E100" s="164" t="s">
        <v>136</v>
      </c>
      <c r="F100" s="165">
        <v>0</v>
      </c>
      <c r="G100" s="165">
        <v>0</v>
      </c>
      <c r="H100" s="166">
        <v>0</v>
      </c>
      <c r="I100" s="187" t="e">
        <f t="shared" si="1"/>
        <v>#DIV/0!</v>
      </c>
    </row>
    <row r="101" spans="2:9" s="151" customFormat="1" ht="30" customHeight="1" x14ac:dyDescent="0.25">
      <c r="B101" s="171">
        <v>4221</v>
      </c>
      <c r="C101" s="172"/>
      <c r="D101" s="173"/>
      <c r="E101" s="174" t="s">
        <v>137</v>
      </c>
      <c r="F101" s="177">
        <v>0</v>
      </c>
      <c r="G101" s="177">
        <v>0</v>
      </c>
      <c r="H101" s="176">
        <v>0</v>
      </c>
      <c r="I101" s="188" t="e">
        <f t="shared" si="1"/>
        <v>#DIV/0!</v>
      </c>
    </row>
    <row r="102" spans="2:9" ht="30" customHeight="1" x14ac:dyDescent="0.25">
      <c r="B102" s="124" t="s">
        <v>155</v>
      </c>
      <c r="C102" s="124"/>
      <c r="D102" s="124"/>
      <c r="E102" s="125" t="s">
        <v>156</v>
      </c>
      <c r="F102" s="184">
        <f>F103+F118</f>
        <v>1301500</v>
      </c>
      <c r="G102" s="115">
        <f>G103+G118</f>
        <v>1083200</v>
      </c>
      <c r="H102" s="133">
        <f>H103+H118</f>
        <v>356257.78</v>
      </c>
      <c r="I102" s="186">
        <f>H102/G102</f>
        <v>0.32889381462333828</v>
      </c>
    </row>
    <row r="103" spans="2:9" ht="30" customHeight="1" x14ac:dyDescent="0.25">
      <c r="B103" s="124">
        <v>11</v>
      </c>
      <c r="C103" s="124"/>
      <c r="D103" s="124"/>
      <c r="E103" s="125" t="s">
        <v>111</v>
      </c>
      <c r="F103" s="184">
        <f>F104+F113+F115</f>
        <v>1151500</v>
      </c>
      <c r="G103" s="115">
        <f>G104+G113+G115</f>
        <v>933200</v>
      </c>
      <c r="H103" s="133">
        <f>H104+H113+H115</f>
        <v>280061.07</v>
      </c>
      <c r="I103" s="186">
        <f t="shared" si="1"/>
        <v>0.30010830475782257</v>
      </c>
    </row>
    <row r="104" spans="2:9" ht="30" customHeight="1" x14ac:dyDescent="0.25">
      <c r="B104" s="126">
        <v>32</v>
      </c>
      <c r="C104" s="127"/>
      <c r="D104" s="128"/>
      <c r="E104" s="125" t="s">
        <v>15</v>
      </c>
      <c r="F104" s="184">
        <f>SUM(F105:F112)</f>
        <v>1126500</v>
      </c>
      <c r="G104" s="115">
        <f>SUM(G105:G112)</f>
        <v>911200</v>
      </c>
      <c r="H104" s="133">
        <f>SUM(H105:H112)</f>
        <v>280061.07</v>
      </c>
      <c r="I104" s="186">
        <f t="shared" si="1"/>
        <v>0.30735411545215102</v>
      </c>
    </row>
    <row r="105" spans="2:9" ht="30" customHeight="1" x14ac:dyDescent="0.25">
      <c r="B105" s="129">
        <v>3222</v>
      </c>
      <c r="C105" s="130"/>
      <c r="D105" s="131"/>
      <c r="E105" s="39" t="s">
        <v>146</v>
      </c>
      <c r="F105" s="177">
        <v>210000</v>
      </c>
      <c r="G105" s="120">
        <v>168000</v>
      </c>
      <c r="H105" s="119">
        <v>167481.73000000001</v>
      </c>
      <c r="I105" s="117">
        <f t="shared" si="1"/>
        <v>0.99691505952380954</v>
      </c>
    </row>
    <row r="106" spans="2:9" ht="30" customHeight="1" x14ac:dyDescent="0.25">
      <c r="B106" s="129">
        <v>3224</v>
      </c>
      <c r="C106" s="130"/>
      <c r="D106" s="131"/>
      <c r="E106" s="39" t="s">
        <v>118</v>
      </c>
      <c r="F106" s="177">
        <v>40000</v>
      </c>
      <c r="G106" s="120">
        <v>32000</v>
      </c>
      <c r="H106" s="119">
        <v>26283.66</v>
      </c>
      <c r="I106" s="117">
        <f t="shared" si="1"/>
        <v>0.82136437500000004</v>
      </c>
    </row>
    <row r="107" spans="2:9" ht="30" customHeight="1" x14ac:dyDescent="0.25">
      <c r="B107" s="129">
        <v>3225</v>
      </c>
      <c r="C107" s="130"/>
      <c r="D107" s="131"/>
      <c r="E107" s="39" t="s">
        <v>119</v>
      </c>
      <c r="F107" s="177">
        <v>5000</v>
      </c>
      <c r="G107" s="120">
        <v>4000</v>
      </c>
      <c r="H107" s="119">
        <v>3100.37</v>
      </c>
      <c r="I107" s="117">
        <f t="shared" si="1"/>
        <v>0.77509249999999996</v>
      </c>
    </row>
    <row r="108" spans="2:9" ht="30" customHeight="1" x14ac:dyDescent="0.25">
      <c r="B108" s="129">
        <v>3232</v>
      </c>
      <c r="C108" s="130"/>
      <c r="D108" s="131"/>
      <c r="E108" s="39" t="s">
        <v>141</v>
      </c>
      <c r="F108" s="177">
        <v>50000</v>
      </c>
      <c r="G108" s="120">
        <v>50000</v>
      </c>
      <c r="H108" s="119">
        <v>49743.360000000001</v>
      </c>
      <c r="I108" s="117">
        <f t="shared" si="1"/>
        <v>0.99486720000000006</v>
      </c>
    </row>
    <row r="109" spans="2:9" ht="30" customHeight="1" x14ac:dyDescent="0.25">
      <c r="B109" s="129">
        <v>3235</v>
      </c>
      <c r="C109" s="130"/>
      <c r="D109" s="131"/>
      <c r="E109" s="39" t="s">
        <v>124</v>
      </c>
      <c r="F109" s="177">
        <v>30000</v>
      </c>
      <c r="G109" s="120">
        <v>24000</v>
      </c>
      <c r="H109" s="119">
        <v>11306.93</v>
      </c>
      <c r="I109" s="117">
        <f t="shared" si="1"/>
        <v>0.47112208333333333</v>
      </c>
    </row>
    <row r="110" spans="2:9" ht="30" customHeight="1" x14ac:dyDescent="0.25">
      <c r="B110" s="129">
        <v>3237</v>
      </c>
      <c r="C110" s="130"/>
      <c r="D110" s="131"/>
      <c r="E110" s="39" t="s">
        <v>126</v>
      </c>
      <c r="F110" s="177">
        <v>770000</v>
      </c>
      <c r="G110" s="120">
        <v>616000</v>
      </c>
      <c r="H110" s="119">
        <v>1985</v>
      </c>
      <c r="I110" s="117">
        <f t="shared" si="1"/>
        <v>3.2224025974025975E-3</v>
      </c>
    </row>
    <row r="111" spans="2:9" ht="30" customHeight="1" x14ac:dyDescent="0.25">
      <c r="B111" s="129">
        <v>3239</v>
      </c>
      <c r="C111" s="130"/>
      <c r="D111" s="131"/>
      <c r="E111" s="39" t="s">
        <v>127</v>
      </c>
      <c r="F111" s="177">
        <v>20000</v>
      </c>
      <c r="G111" s="120">
        <v>16000</v>
      </c>
      <c r="H111" s="119">
        <v>19350.82</v>
      </c>
      <c r="I111" s="117">
        <f t="shared" si="1"/>
        <v>1.2094262499999999</v>
      </c>
    </row>
    <row r="112" spans="2:9" ht="30" customHeight="1" x14ac:dyDescent="0.25">
      <c r="B112" s="129">
        <v>3292</v>
      </c>
      <c r="C112" s="130"/>
      <c r="D112" s="131"/>
      <c r="E112" s="39" t="s">
        <v>128</v>
      </c>
      <c r="F112" s="177">
        <v>1500</v>
      </c>
      <c r="G112" s="120">
        <v>1200</v>
      </c>
      <c r="H112" s="119">
        <v>809.2</v>
      </c>
      <c r="I112" s="117">
        <f t="shared" si="1"/>
        <v>0.67433333333333334</v>
      </c>
    </row>
    <row r="113" spans="2:9" ht="30" customHeight="1" x14ac:dyDescent="0.25">
      <c r="B113" s="126">
        <v>37</v>
      </c>
      <c r="C113" s="127"/>
      <c r="D113" s="128"/>
      <c r="E113" s="125" t="s">
        <v>142</v>
      </c>
      <c r="F113" s="184">
        <f>F114</f>
        <v>15000</v>
      </c>
      <c r="G113" s="115">
        <f>G114</f>
        <v>15000</v>
      </c>
      <c r="H113" s="116">
        <f>H114</f>
        <v>0</v>
      </c>
      <c r="I113" s="186">
        <f t="shared" si="1"/>
        <v>0</v>
      </c>
    </row>
    <row r="114" spans="2:9" ht="30" customHeight="1" x14ac:dyDescent="0.25">
      <c r="B114" s="129">
        <v>3721</v>
      </c>
      <c r="C114" s="130"/>
      <c r="D114" s="131"/>
      <c r="E114" s="39" t="s">
        <v>143</v>
      </c>
      <c r="F114" s="177">
        <v>15000</v>
      </c>
      <c r="G114" s="120">
        <v>15000</v>
      </c>
      <c r="H114" s="119">
        <v>0</v>
      </c>
      <c r="I114" s="117">
        <f t="shared" si="1"/>
        <v>0</v>
      </c>
    </row>
    <row r="115" spans="2:9" ht="30" customHeight="1" x14ac:dyDescent="0.25">
      <c r="B115" s="126">
        <v>42</v>
      </c>
      <c r="C115" s="127"/>
      <c r="D115" s="128"/>
      <c r="E115" s="125" t="s">
        <v>136</v>
      </c>
      <c r="F115" s="184">
        <f>SUM(F116:F117)</f>
        <v>10000</v>
      </c>
      <c r="G115" s="115">
        <f>SUM(G116:G117)</f>
        <v>7000</v>
      </c>
      <c r="H115" s="133">
        <f>SUM(H116:H117)</f>
        <v>0</v>
      </c>
      <c r="I115" s="186">
        <f t="shared" si="1"/>
        <v>0</v>
      </c>
    </row>
    <row r="116" spans="2:9" ht="30" customHeight="1" x14ac:dyDescent="0.25">
      <c r="B116" s="129">
        <v>4221</v>
      </c>
      <c r="C116" s="130"/>
      <c r="D116" s="131"/>
      <c r="E116" s="39" t="s">
        <v>137</v>
      </c>
      <c r="F116" s="177">
        <v>5000</v>
      </c>
      <c r="G116" s="120">
        <v>3500</v>
      </c>
      <c r="H116" s="134">
        <v>0</v>
      </c>
      <c r="I116" s="117">
        <f t="shared" si="1"/>
        <v>0</v>
      </c>
    </row>
    <row r="117" spans="2:9" ht="30" customHeight="1" x14ac:dyDescent="0.25">
      <c r="B117" s="129">
        <v>4227</v>
      </c>
      <c r="C117" s="130"/>
      <c r="D117" s="131"/>
      <c r="E117" s="39" t="s">
        <v>149</v>
      </c>
      <c r="F117" s="177">
        <v>5000</v>
      </c>
      <c r="G117" s="120">
        <v>3500</v>
      </c>
      <c r="H117" s="134">
        <v>0</v>
      </c>
      <c r="I117" s="117">
        <f t="shared" si="1"/>
        <v>0</v>
      </c>
    </row>
    <row r="118" spans="2:9" ht="30" customHeight="1" x14ac:dyDescent="0.25">
      <c r="B118" s="121">
        <v>52</v>
      </c>
      <c r="C118" s="122"/>
      <c r="D118" s="123"/>
      <c r="E118" s="125" t="s">
        <v>152</v>
      </c>
      <c r="F118" s="184">
        <f>F119</f>
        <v>150000</v>
      </c>
      <c r="G118" s="115">
        <f>G119</f>
        <v>150000</v>
      </c>
      <c r="H118" s="133">
        <f>H119</f>
        <v>76196.710000000006</v>
      </c>
      <c r="I118" s="186">
        <f t="shared" si="1"/>
        <v>0.50797806666666667</v>
      </c>
    </row>
    <row r="119" spans="2:9" ht="30" customHeight="1" x14ac:dyDescent="0.25">
      <c r="B119" s="126">
        <v>32</v>
      </c>
      <c r="C119" s="127"/>
      <c r="D119" s="128"/>
      <c r="E119" s="125" t="s">
        <v>15</v>
      </c>
      <c r="F119" s="184">
        <f>F120+F121</f>
        <v>150000</v>
      </c>
      <c r="G119" s="115">
        <f>G120+G121</f>
        <v>150000</v>
      </c>
      <c r="H119" s="133">
        <f>H120+H121</f>
        <v>76196.710000000006</v>
      </c>
      <c r="I119" s="186">
        <f t="shared" si="1"/>
        <v>0.50797806666666667</v>
      </c>
    </row>
    <row r="120" spans="2:9" ht="30" customHeight="1" x14ac:dyDescent="0.25">
      <c r="B120" s="129">
        <v>3232</v>
      </c>
      <c r="C120" s="130"/>
      <c r="D120" s="131"/>
      <c r="E120" s="39" t="s">
        <v>141</v>
      </c>
      <c r="F120" s="177">
        <v>50000</v>
      </c>
      <c r="G120" s="120">
        <v>50000</v>
      </c>
      <c r="H120" s="119">
        <v>70000</v>
      </c>
      <c r="I120" s="117">
        <f t="shared" si="1"/>
        <v>1.4</v>
      </c>
    </row>
    <row r="121" spans="2:9" ht="30" customHeight="1" x14ac:dyDescent="0.25">
      <c r="B121" s="129">
        <v>3237</v>
      </c>
      <c r="C121" s="130"/>
      <c r="D121" s="131"/>
      <c r="E121" s="39" t="s">
        <v>126</v>
      </c>
      <c r="F121" s="177">
        <v>100000</v>
      </c>
      <c r="G121" s="120">
        <v>100000</v>
      </c>
      <c r="H121" s="119">
        <v>6196.71</v>
      </c>
      <c r="I121" s="117">
        <f t="shared" si="1"/>
        <v>6.1967099999999997E-2</v>
      </c>
    </row>
    <row r="122" spans="2:9" ht="30" customHeight="1" x14ac:dyDescent="0.25">
      <c r="B122" s="124" t="s">
        <v>157</v>
      </c>
      <c r="C122" s="124"/>
      <c r="D122" s="124"/>
      <c r="E122" s="125" t="s">
        <v>158</v>
      </c>
      <c r="F122" s="184">
        <f>F123+F128+F132+F136</f>
        <v>2090100</v>
      </c>
      <c r="G122" s="115">
        <f>G123+G128+G132+G136</f>
        <v>1657380</v>
      </c>
      <c r="H122" s="133">
        <f>H123+H128+H132+H136</f>
        <v>1160586.6000000001</v>
      </c>
      <c r="I122" s="186">
        <f t="shared" si="1"/>
        <v>0.700253774028889</v>
      </c>
    </row>
    <row r="123" spans="2:9" ht="30" customHeight="1" x14ac:dyDescent="0.25">
      <c r="B123" s="124">
        <v>11</v>
      </c>
      <c r="C123" s="124"/>
      <c r="D123" s="124"/>
      <c r="E123" s="125" t="s">
        <v>111</v>
      </c>
      <c r="F123" s="184">
        <f>F124</f>
        <v>2045100</v>
      </c>
      <c r="G123" s="115">
        <f>G124</f>
        <v>1612380</v>
      </c>
      <c r="H123" s="116">
        <f>H124</f>
        <v>1121583.6000000001</v>
      </c>
      <c r="I123" s="186">
        <f t="shared" si="1"/>
        <v>0.69560748706880515</v>
      </c>
    </row>
    <row r="124" spans="2:9" ht="30" customHeight="1" x14ac:dyDescent="0.25">
      <c r="B124" s="126">
        <v>32</v>
      </c>
      <c r="C124" s="127"/>
      <c r="D124" s="128"/>
      <c r="E124" s="125" t="s">
        <v>15</v>
      </c>
      <c r="F124" s="184">
        <f>SUM(F125:F127)</f>
        <v>2045100</v>
      </c>
      <c r="G124" s="115">
        <f>SUM(G125:G127)</f>
        <v>1612380</v>
      </c>
      <c r="H124" s="133">
        <f>SUM(H125:H127)</f>
        <v>1121583.6000000001</v>
      </c>
      <c r="I124" s="186">
        <f t="shared" si="1"/>
        <v>0.69560748706880515</v>
      </c>
    </row>
    <row r="125" spans="2:9" ht="30" customHeight="1" x14ac:dyDescent="0.25">
      <c r="B125" s="129">
        <v>3211</v>
      </c>
      <c r="C125" s="130"/>
      <c r="D125" s="131"/>
      <c r="E125" s="39" t="s">
        <v>47</v>
      </c>
      <c r="F125" s="177">
        <v>104500</v>
      </c>
      <c r="G125" s="120">
        <v>63500</v>
      </c>
      <c r="H125" s="119">
        <v>34694.53</v>
      </c>
      <c r="I125" s="117">
        <f t="shared" si="1"/>
        <v>0.54637055118110234</v>
      </c>
    </row>
    <row r="126" spans="2:9" ht="30" customHeight="1" x14ac:dyDescent="0.25">
      <c r="B126" s="129">
        <v>3294</v>
      </c>
      <c r="C126" s="130"/>
      <c r="D126" s="131"/>
      <c r="E126" s="39" t="s">
        <v>130</v>
      </c>
      <c r="F126" s="177">
        <v>1936100</v>
      </c>
      <c r="G126" s="120">
        <v>1548880</v>
      </c>
      <c r="H126" s="119">
        <v>1086889.07</v>
      </c>
      <c r="I126" s="117">
        <f t="shared" si="1"/>
        <v>0.70172580832601628</v>
      </c>
    </row>
    <row r="127" spans="2:9" ht="30" customHeight="1" x14ac:dyDescent="0.25">
      <c r="B127" s="129">
        <v>3299</v>
      </c>
      <c r="C127" s="130"/>
      <c r="D127" s="131"/>
      <c r="E127" s="39" t="s">
        <v>132</v>
      </c>
      <c r="F127" s="177">
        <v>4500</v>
      </c>
      <c r="G127" s="120">
        <v>0</v>
      </c>
      <c r="H127" s="119">
        <v>0</v>
      </c>
      <c r="I127" s="117" t="e">
        <f t="shared" si="1"/>
        <v>#DIV/0!</v>
      </c>
    </row>
    <row r="128" spans="2:9" ht="30" customHeight="1" x14ac:dyDescent="0.25">
      <c r="B128" s="124">
        <v>31</v>
      </c>
      <c r="C128" s="124"/>
      <c r="D128" s="124"/>
      <c r="E128" s="125" t="s">
        <v>139</v>
      </c>
      <c r="F128" s="184">
        <f>F129</f>
        <v>25000</v>
      </c>
      <c r="G128" s="115">
        <f>G129</f>
        <v>25000</v>
      </c>
      <c r="H128" s="116">
        <f>H129</f>
        <v>0</v>
      </c>
      <c r="I128" s="186">
        <f t="shared" si="1"/>
        <v>0</v>
      </c>
    </row>
    <row r="129" spans="2:9" ht="30" customHeight="1" x14ac:dyDescent="0.25">
      <c r="B129" s="126">
        <v>32</v>
      </c>
      <c r="C129" s="127"/>
      <c r="D129" s="128"/>
      <c r="E129" s="125" t="s">
        <v>15</v>
      </c>
      <c r="F129" s="184">
        <f>F130+F131</f>
        <v>25000</v>
      </c>
      <c r="G129" s="115">
        <f>G130+G131</f>
        <v>25000</v>
      </c>
      <c r="H129" s="133">
        <f>H130+H131</f>
        <v>0</v>
      </c>
      <c r="I129" s="186">
        <f t="shared" si="1"/>
        <v>0</v>
      </c>
    </row>
    <row r="130" spans="2:9" ht="30" customHeight="1" x14ac:dyDescent="0.25">
      <c r="B130" s="129">
        <v>3211</v>
      </c>
      <c r="C130" s="130"/>
      <c r="D130" s="131"/>
      <c r="E130" s="39" t="s">
        <v>47</v>
      </c>
      <c r="F130" s="177">
        <v>20000</v>
      </c>
      <c r="G130" s="120">
        <v>20000</v>
      </c>
      <c r="H130" s="119">
        <v>0</v>
      </c>
      <c r="I130" s="117">
        <f t="shared" si="1"/>
        <v>0</v>
      </c>
    </row>
    <row r="131" spans="2:9" ht="30" customHeight="1" x14ac:dyDescent="0.25">
      <c r="B131" s="129">
        <v>3294</v>
      </c>
      <c r="C131" s="130"/>
      <c r="D131" s="131"/>
      <c r="E131" s="39" t="s">
        <v>130</v>
      </c>
      <c r="F131" s="177">
        <v>5000</v>
      </c>
      <c r="G131" s="120">
        <v>5000</v>
      </c>
      <c r="H131" s="119">
        <v>0</v>
      </c>
      <c r="I131" s="117">
        <f t="shared" si="1"/>
        <v>0</v>
      </c>
    </row>
    <row r="132" spans="2:9" ht="30" customHeight="1" x14ac:dyDescent="0.25">
      <c r="B132" s="124">
        <v>51000</v>
      </c>
      <c r="C132" s="124"/>
      <c r="D132" s="124"/>
      <c r="E132" s="125" t="s">
        <v>185</v>
      </c>
      <c r="F132" s="184">
        <f>F133</f>
        <v>20000</v>
      </c>
      <c r="G132" s="115">
        <f>G133</f>
        <v>20000</v>
      </c>
      <c r="H132" s="133">
        <f>H133</f>
        <v>39003</v>
      </c>
      <c r="I132" s="186">
        <f t="shared" ref="I132:I135" si="2">H132/G132</f>
        <v>1.9501500000000001</v>
      </c>
    </row>
    <row r="133" spans="2:9" ht="30" customHeight="1" x14ac:dyDescent="0.25">
      <c r="B133" s="126">
        <v>32</v>
      </c>
      <c r="C133" s="127"/>
      <c r="D133" s="128"/>
      <c r="E133" s="125" t="s">
        <v>15</v>
      </c>
      <c r="F133" s="184">
        <f>SUM(F134:F135)</f>
        <v>20000</v>
      </c>
      <c r="G133" s="115">
        <f>SUM(G134:G135)</f>
        <v>20000</v>
      </c>
      <c r="H133" s="133">
        <f>SUM(H134:H135)</f>
        <v>39003</v>
      </c>
      <c r="I133" s="186">
        <f t="shared" si="2"/>
        <v>1.9501500000000001</v>
      </c>
    </row>
    <row r="134" spans="2:9" ht="30" customHeight="1" x14ac:dyDescent="0.25">
      <c r="B134" s="129">
        <v>3211</v>
      </c>
      <c r="C134" s="130"/>
      <c r="D134" s="131"/>
      <c r="E134" s="39" t="s">
        <v>47</v>
      </c>
      <c r="F134" s="177">
        <v>0</v>
      </c>
      <c r="G134" s="120">
        <v>0</v>
      </c>
      <c r="H134" s="119">
        <v>820.86</v>
      </c>
      <c r="I134" s="117" t="e">
        <f t="shared" ref="I134" si="3">H134/G134</f>
        <v>#DIV/0!</v>
      </c>
    </row>
    <row r="135" spans="2:9" ht="30" customHeight="1" x14ac:dyDescent="0.25">
      <c r="B135" s="129">
        <v>3237</v>
      </c>
      <c r="C135" s="130"/>
      <c r="D135" s="131"/>
      <c r="E135" s="39" t="s">
        <v>126</v>
      </c>
      <c r="F135" s="177">
        <v>20000</v>
      </c>
      <c r="G135" s="120">
        <v>20000</v>
      </c>
      <c r="H135" s="119">
        <v>38182.14</v>
      </c>
      <c r="I135" s="117">
        <f t="shared" si="2"/>
        <v>1.9091069999999999</v>
      </c>
    </row>
    <row r="136" spans="2:9" ht="30" customHeight="1" x14ac:dyDescent="0.25">
      <c r="B136" s="124">
        <v>52</v>
      </c>
      <c r="C136" s="124"/>
      <c r="D136" s="124"/>
      <c r="E136" s="125" t="s">
        <v>152</v>
      </c>
      <c r="F136" s="184">
        <v>0</v>
      </c>
      <c r="G136" s="115">
        <v>0</v>
      </c>
      <c r="H136" s="116">
        <v>0</v>
      </c>
      <c r="I136" s="186" t="e">
        <f t="shared" si="1"/>
        <v>#DIV/0!</v>
      </c>
    </row>
    <row r="137" spans="2:9" ht="30" customHeight="1" x14ac:dyDescent="0.25">
      <c r="B137" s="126">
        <v>32</v>
      </c>
      <c r="C137" s="127"/>
      <c r="D137" s="128"/>
      <c r="E137" s="125" t="s">
        <v>15</v>
      </c>
      <c r="F137" s="184">
        <v>0</v>
      </c>
      <c r="G137" s="115">
        <v>0</v>
      </c>
      <c r="H137" s="116">
        <v>0</v>
      </c>
      <c r="I137" s="186" t="e">
        <f t="shared" si="1"/>
        <v>#DIV/0!</v>
      </c>
    </row>
    <row r="138" spans="2:9" ht="30" customHeight="1" x14ac:dyDescent="0.25">
      <c r="B138" s="129">
        <v>3237</v>
      </c>
      <c r="C138" s="130"/>
      <c r="D138" s="131"/>
      <c r="E138" s="39" t="s">
        <v>126</v>
      </c>
      <c r="F138" s="177">
        <v>0</v>
      </c>
      <c r="G138" s="120">
        <v>0</v>
      </c>
      <c r="H138" s="119">
        <v>0</v>
      </c>
      <c r="I138" s="117" t="e">
        <f t="shared" si="1"/>
        <v>#DIV/0!</v>
      </c>
    </row>
    <row r="139" spans="2:9" ht="30" customHeight="1" x14ac:dyDescent="0.25">
      <c r="B139" s="124" t="s">
        <v>159</v>
      </c>
      <c r="C139" s="124"/>
      <c r="D139" s="124"/>
      <c r="E139" s="125" t="s">
        <v>160</v>
      </c>
      <c r="F139" s="184">
        <f>F140</f>
        <v>810850</v>
      </c>
      <c r="G139" s="115">
        <f>G140</f>
        <v>810850</v>
      </c>
      <c r="H139" s="133">
        <f>H140</f>
        <v>188642.54</v>
      </c>
      <c r="I139" s="186">
        <f t="shared" si="1"/>
        <v>0.23264788801874578</v>
      </c>
    </row>
    <row r="140" spans="2:9" ht="30" customHeight="1" x14ac:dyDescent="0.25">
      <c r="B140" s="124">
        <v>52</v>
      </c>
      <c r="C140" s="124"/>
      <c r="D140" s="124"/>
      <c r="E140" s="125" t="s">
        <v>152</v>
      </c>
      <c r="F140" s="184">
        <f>F141+F150+F157</f>
        <v>810850</v>
      </c>
      <c r="G140" s="115">
        <f>G141+G150+G157</f>
        <v>810850</v>
      </c>
      <c r="H140" s="133">
        <f>H141+H150+H157</f>
        <v>188642.54</v>
      </c>
      <c r="I140" s="186">
        <f t="shared" si="1"/>
        <v>0.23264788801874578</v>
      </c>
    </row>
    <row r="141" spans="2:9" ht="30" customHeight="1" x14ac:dyDescent="0.25">
      <c r="B141" s="126">
        <v>32</v>
      </c>
      <c r="C141" s="127"/>
      <c r="D141" s="128"/>
      <c r="E141" s="125" t="s">
        <v>15</v>
      </c>
      <c r="F141" s="184">
        <f>SUM(F142:F149)</f>
        <v>700050</v>
      </c>
      <c r="G141" s="115">
        <f>SUM(G142:G149)</f>
        <v>700050</v>
      </c>
      <c r="H141" s="133">
        <f>SUM(H142:H149)</f>
        <v>183033.79</v>
      </c>
      <c r="I141" s="186">
        <f t="shared" si="1"/>
        <v>0.2614581672737662</v>
      </c>
    </row>
    <row r="142" spans="2:9" ht="30" customHeight="1" x14ac:dyDescent="0.25">
      <c r="B142" s="129">
        <v>3213</v>
      </c>
      <c r="C142" s="130"/>
      <c r="D142" s="131"/>
      <c r="E142" s="39" t="s">
        <v>168</v>
      </c>
      <c r="F142" s="177">
        <v>10000</v>
      </c>
      <c r="G142" s="120">
        <v>10000</v>
      </c>
      <c r="H142" s="119">
        <v>0</v>
      </c>
      <c r="I142" s="117">
        <f t="shared" si="1"/>
        <v>0</v>
      </c>
    </row>
    <row r="143" spans="2:9" ht="30" customHeight="1" x14ac:dyDescent="0.25">
      <c r="B143" s="129">
        <v>3222</v>
      </c>
      <c r="C143" s="130"/>
      <c r="D143" s="131"/>
      <c r="E143" s="39" t="s">
        <v>146</v>
      </c>
      <c r="F143" s="177">
        <v>134450</v>
      </c>
      <c r="G143" s="120">
        <v>134450</v>
      </c>
      <c r="H143" s="119">
        <v>39744.480000000003</v>
      </c>
      <c r="I143" s="117">
        <f t="shared" si="1"/>
        <v>0.29560788397173671</v>
      </c>
    </row>
    <row r="144" spans="2:9" ht="30" customHeight="1" x14ac:dyDescent="0.25">
      <c r="B144" s="129">
        <v>3223</v>
      </c>
      <c r="C144" s="130"/>
      <c r="D144" s="131"/>
      <c r="E144" s="39" t="s">
        <v>117</v>
      </c>
      <c r="F144" s="177">
        <v>65000</v>
      </c>
      <c r="G144" s="120">
        <v>65000</v>
      </c>
      <c r="H144" s="119">
        <v>14020.9</v>
      </c>
      <c r="I144" s="117">
        <f t="shared" si="1"/>
        <v>0.21570615384615385</v>
      </c>
    </row>
    <row r="145" spans="2:9" ht="30" customHeight="1" x14ac:dyDescent="0.25">
      <c r="B145" s="129">
        <v>3224</v>
      </c>
      <c r="C145" s="130"/>
      <c r="D145" s="131"/>
      <c r="E145" s="39" t="s">
        <v>118</v>
      </c>
      <c r="F145" s="177">
        <v>295600</v>
      </c>
      <c r="G145" s="120">
        <v>295600</v>
      </c>
      <c r="H145" s="119">
        <v>93189.16</v>
      </c>
      <c r="I145" s="117">
        <f t="shared" si="1"/>
        <v>0.31525426251691474</v>
      </c>
    </row>
    <row r="146" spans="2:9" ht="30" customHeight="1" x14ac:dyDescent="0.25">
      <c r="B146" s="129">
        <v>3232</v>
      </c>
      <c r="C146" s="130"/>
      <c r="D146" s="131"/>
      <c r="E146" s="39" t="s">
        <v>141</v>
      </c>
      <c r="F146" s="177">
        <v>186000</v>
      </c>
      <c r="G146" s="120">
        <v>186000</v>
      </c>
      <c r="H146" s="119">
        <v>32093.25</v>
      </c>
      <c r="I146" s="117">
        <f t="shared" ref="I146:I218" si="4">H146/G146</f>
        <v>0.17254435483870967</v>
      </c>
    </row>
    <row r="147" spans="2:9" ht="30" customHeight="1" x14ac:dyDescent="0.25">
      <c r="B147" s="129">
        <v>3237</v>
      </c>
      <c r="C147" s="130"/>
      <c r="D147" s="131"/>
      <c r="E147" s="39" t="s">
        <v>126</v>
      </c>
      <c r="F147" s="177">
        <v>8000</v>
      </c>
      <c r="G147" s="120">
        <v>8000</v>
      </c>
      <c r="H147" s="119">
        <v>1486</v>
      </c>
      <c r="I147" s="117">
        <f t="shared" si="4"/>
        <v>0.18575</v>
      </c>
    </row>
    <row r="148" spans="2:9" ht="30" customHeight="1" x14ac:dyDescent="0.25">
      <c r="B148" s="129">
        <v>3238</v>
      </c>
      <c r="C148" s="130"/>
      <c r="D148" s="131"/>
      <c r="E148" s="39" t="s">
        <v>161</v>
      </c>
      <c r="F148" s="177">
        <v>0</v>
      </c>
      <c r="G148" s="120">
        <v>0</v>
      </c>
      <c r="H148" s="119">
        <v>2500</v>
      </c>
      <c r="I148" s="117" t="e">
        <f t="shared" si="4"/>
        <v>#DIV/0!</v>
      </c>
    </row>
    <row r="149" spans="2:9" ht="30" customHeight="1" x14ac:dyDescent="0.25">
      <c r="B149" s="129">
        <v>3239</v>
      </c>
      <c r="C149" s="130"/>
      <c r="D149" s="131"/>
      <c r="E149" s="39" t="s">
        <v>127</v>
      </c>
      <c r="F149" s="177">
        <v>1000</v>
      </c>
      <c r="G149" s="120">
        <v>1000</v>
      </c>
      <c r="H149" s="119">
        <v>0</v>
      </c>
      <c r="I149" s="117">
        <f t="shared" si="4"/>
        <v>0</v>
      </c>
    </row>
    <row r="150" spans="2:9" ht="30" customHeight="1" x14ac:dyDescent="0.25">
      <c r="B150" s="126">
        <v>42</v>
      </c>
      <c r="C150" s="127"/>
      <c r="D150" s="128"/>
      <c r="E150" s="125" t="s">
        <v>136</v>
      </c>
      <c r="F150" s="184">
        <f>SUM(F151:F156)</f>
        <v>100800</v>
      </c>
      <c r="G150" s="115">
        <f>SUM(G151:G156)</f>
        <v>100800</v>
      </c>
      <c r="H150" s="133">
        <f>SUM(H151:H156)</f>
        <v>5608.75</v>
      </c>
      <c r="I150" s="186">
        <f t="shared" si="4"/>
        <v>5.5642361111111108E-2</v>
      </c>
    </row>
    <row r="151" spans="2:9" ht="30" customHeight="1" x14ac:dyDescent="0.25">
      <c r="B151" s="129">
        <v>4222</v>
      </c>
      <c r="C151" s="130"/>
      <c r="D151" s="131"/>
      <c r="E151" s="39" t="s">
        <v>147</v>
      </c>
      <c r="F151" s="177">
        <v>15000</v>
      </c>
      <c r="G151" s="120">
        <v>15000</v>
      </c>
      <c r="H151" s="119">
        <v>0</v>
      </c>
      <c r="I151" s="117">
        <f t="shared" si="4"/>
        <v>0</v>
      </c>
    </row>
    <row r="152" spans="2:9" ht="30" customHeight="1" x14ac:dyDescent="0.25">
      <c r="B152" s="129">
        <v>4223</v>
      </c>
      <c r="C152" s="130"/>
      <c r="D152" s="131"/>
      <c r="E152" s="39" t="s">
        <v>138</v>
      </c>
      <c r="F152" s="177">
        <v>0</v>
      </c>
      <c r="G152" s="120">
        <v>0</v>
      </c>
      <c r="H152" s="119">
        <v>5608.75</v>
      </c>
      <c r="I152" s="117" t="e">
        <f t="shared" si="4"/>
        <v>#DIV/0!</v>
      </c>
    </row>
    <row r="153" spans="2:9" ht="30" customHeight="1" x14ac:dyDescent="0.25">
      <c r="B153" s="129">
        <v>4225</v>
      </c>
      <c r="C153" s="130"/>
      <c r="D153" s="131"/>
      <c r="E153" s="39" t="s">
        <v>148</v>
      </c>
      <c r="F153" s="177">
        <v>23800</v>
      </c>
      <c r="G153" s="120">
        <v>23800</v>
      </c>
      <c r="H153" s="119">
        <v>0</v>
      </c>
      <c r="I153" s="117">
        <f t="shared" si="4"/>
        <v>0</v>
      </c>
    </row>
    <row r="154" spans="2:9" ht="30" customHeight="1" x14ac:dyDescent="0.25">
      <c r="B154" s="129">
        <v>4227</v>
      </c>
      <c r="C154" s="130"/>
      <c r="D154" s="131"/>
      <c r="E154" s="39" t="s">
        <v>149</v>
      </c>
      <c r="F154" s="177">
        <v>12000</v>
      </c>
      <c r="G154" s="120">
        <v>12000</v>
      </c>
      <c r="H154" s="119">
        <v>0</v>
      </c>
      <c r="I154" s="117">
        <f t="shared" si="4"/>
        <v>0</v>
      </c>
    </row>
    <row r="155" spans="2:9" ht="30" customHeight="1" x14ac:dyDescent="0.25">
      <c r="B155" s="129">
        <v>4231</v>
      </c>
      <c r="C155" s="130"/>
      <c r="D155" s="131"/>
      <c r="E155" s="39" t="s">
        <v>171</v>
      </c>
      <c r="F155" s="177">
        <v>0</v>
      </c>
      <c r="G155" s="120">
        <v>0</v>
      </c>
      <c r="H155" s="119">
        <v>0</v>
      </c>
      <c r="I155" s="117" t="e">
        <f t="shared" ref="I155" si="5">H155/G155</f>
        <v>#DIV/0!</v>
      </c>
    </row>
    <row r="156" spans="2:9" ht="30" customHeight="1" x14ac:dyDescent="0.25">
      <c r="B156" s="129">
        <v>4262</v>
      </c>
      <c r="C156" s="130"/>
      <c r="D156" s="131"/>
      <c r="E156" s="39" t="s">
        <v>162</v>
      </c>
      <c r="F156" s="177">
        <v>50000</v>
      </c>
      <c r="G156" s="120">
        <v>50000</v>
      </c>
      <c r="H156" s="119">
        <v>0</v>
      </c>
      <c r="I156" s="117">
        <f t="shared" si="4"/>
        <v>0</v>
      </c>
    </row>
    <row r="157" spans="2:9" ht="30" customHeight="1" x14ac:dyDescent="0.25">
      <c r="B157" s="126">
        <v>45</v>
      </c>
      <c r="C157" s="127"/>
      <c r="D157" s="128"/>
      <c r="E157" s="125" t="s">
        <v>153</v>
      </c>
      <c r="F157" s="184">
        <f>F158</f>
        <v>10000</v>
      </c>
      <c r="G157" s="115">
        <f>G158</f>
        <v>10000</v>
      </c>
      <c r="H157" s="133">
        <f>H158</f>
        <v>0</v>
      </c>
      <c r="I157" s="186">
        <f t="shared" si="4"/>
        <v>0</v>
      </c>
    </row>
    <row r="158" spans="2:9" ht="30" customHeight="1" x14ac:dyDescent="0.25">
      <c r="B158" s="129">
        <v>4511</v>
      </c>
      <c r="C158" s="130"/>
      <c r="D158" s="131"/>
      <c r="E158" s="39" t="s">
        <v>154</v>
      </c>
      <c r="F158" s="177">
        <v>10000</v>
      </c>
      <c r="G158" s="120">
        <v>10000</v>
      </c>
      <c r="H158" s="119">
        <v>0</v>
      </c>
      <c r="I158" s="117">
        <f t="shared" si="4"/>
        <v>0</v>
      </c>
    </row>
    <row r="159" spans="2:9" ht="30" customHeight="1" x14ac:dyDescent="0.25">
      <c r="B159" s="124" t="s">
        <v>163</v>
      </c>
      <c r="C159" s="124"/>
      <c r="D159" s="124"/>
      <c r="E159" s="125" t="s">
        <v>164</v>
      </c>
      <c r="F159" s="184">
        <f>F160+F170</f>
        <v>869550</v>
      </c>
      <c r="G159" s="115">
        <f>G160+G170</f>
        <v>804060</v>
      </c>
      <c r="H159" s="133">
        <f>H160+H170</f>
        <v>239445.95</v>
      </c>
      <c r="I159" s="186">
        <f t="shared" si="4"/>
        <v>0.29779612217993684</v>
      </c>
    </row>
    <row r="160" spans="2:9" ht="30" customHeight="1" x14ac:dyDescent="0.25">
      <c r="B160" s="124">
        <v>11</v>
      </c>
      <c r="C160" s="124"/>
      <c r="D160" s="124"/>
      <c r="E160" s="125" t="s">
        <v>111</v>
      </c>
      <c r="F160" s="184">
        <f>F161+F166+F168</f>
        <v>746150</v>
      </c>
      <c r="G160" s="115">
        <f>G161+G166+G168</f>
        <v>680660</v>
      </c>
      <c r="H160" s="133">
        <f>H161+H166+H168</f>
        <v>152943.57</v>
      </c>
      <c r="I160" s="186">
        <f t="shared" si="4"/>
        <v>0.22469892457320836</v>
      </c>
    </row>
    <row r="161" spans="2:9" ht="30" customHeight="1" x14ac:dyDescent="0.25">
      <c r="B161" s="126">
        <v>32</v>
      </c>
      <c r="C161" s="127"/>
      <c r="D161" s="128"/>
      <c r="E161" s="125" t="s">
        <v>15</v>
      </c>
      <c r="F161" s="184">
        <f>SUM(F162:F165)</f>
        <v>625450</v>
      </c>
      <c r="G161" s="115">
        <f>SUM(G162:G165)</f>
        <v>583460</v>
      </c>
      <c r="H161" s="133">
        <f>SUM(H162:H165)</f>
        <v>152943.57</v>
      </c>
      <c r="I161" s="186">
        <f t="shared" si="4"/>
        <v>0.26213205703904296</v>
      </c>
    </row>
    <row r="162" spans="2:9" ht="30" customHeight="1" x14ac:dyDescent="0.25">
      <c r="B162" s="129">
        <v>3221</v>
      </c>
      <c r="C162" s="130"/>
      <c r="D162" s="131"/>
      <c r="E162" s="39" t="s">
        <v>116</v>
      </c>
      <c r="F162" s="177">
        <v>10000</v>
      </c>
      <c r="G162" s="120">
        <v>8000</v>
      </c>
      <c r="H162" s="119">
        <v>7431.12</v>
      </c>
      <c r="I162" s="117">
        <f t="shared" si="4"/>
        <v>0.92888999999999999</v>
      </c>
    </row>
    <row r="163" spans="2:9" ht="30" customHeight="1" x14ac:dyDescent="0.25">
      <c r="B163" s="129">
        <v>3224</v>
      </c>
      <c r="C163" s="130"/>
      <c r="D163" s="131"/>
      <c r="E163" s="39" t="s">
        <v>118</v>
      </c>
      <c r="F163" s="177">
        <v>26200</v>
      </c>
      <c r="G163" s="120">
        <v>20960</v>
      </c>
      <c r="H163" s="119">
        <v>8241.58</v>
      </c>
      <c r="I163" s="117">
        <f t="shared" si="4"/>
        <v>0.39320515267175571</v>
      </c>
    </row>
    <row r="164" spans="2:9" ht="30" customHeight="1" x14ac:dyDescent="0.25">
      <c r="B164" s="129">
        <v>3235</v>
      </c>
      <c r="C164" s="130"/>
      <c r="D164" s="131"/>
      <c r="E164" s="39" t="s">
        <v>124</v>
      </c>
      <c r="F164" s="177">
        <v>136250</v>
      </c>
      <c r="G164" s="120">
        <v>109000</v>
      </c>
      <c r="H164" s="119">
        <v>35297.26</v>
      </c>
      <c r="I164" s="117">
        <f t="shared" si="4"/>
        <v>0.32382807339449543</v>
      </c>
    </row>
    <row r="165" spans="2:9" ht="30" customHeight="1" x14ac:dyDescent="0.25">
      <c r="B165" s="129">
        <v>3238</v>
      </c>
      <c r="C165" s="130"/>
      <c r="D165" s="131"/>
      <c r="E165" s="39" t="s">
        <v>161</v>
      </c>
      <c r="F165" s="177">
        <v>453000</v>
      </c>
      <c r="G165" s="120">
        <v>445500</v>
      </c>
      <c r="H165" s="119">
        <v>101973.61</v>
      </c>
      <c r="I165" s="117">
        <f t="shared" si="4"/>
        <v>0.2288969921436588</v>
      </c>
    </row>
    <row r="166" spans="2:9" ht="30" customHeight="1" x14ac:dyDescent="0.25">
      <c r="B166" s="126">
        <v>41</v>
      </c>
      <c r="C166" s="127"/>
      <c r="D166" s="128"/>
      <c r="E166" s="125" t="s">
        <v>7</v>
      </c>
      <c r="F166" s="184">
        <f>F167</f>
        <v>50700</v>
      </c>
      <c r="G166" s="115">
        <f>G167</f>
        <v>42200</v>
      </c>
      <c r="H166" s="133">
        <f>H167</f>
        <v>0</v>
      </c>
      <c r="I166" s="186">
        <f t="shared" si="4"/>
        <v>0</v>
      </c>
    </row>
    <row r="167" spans="2:9" ht="30" customHeight="1" x14ac:dyDescent="0.25">
      <c r="B167" s="129">
        <v>4123</v>
      </c>
      <c r="C167" s="130"/>
      <c r="D167" s="131"/>
      <c r="E167" s="39" t="s">
        <v>165</v>
      </c>
      <c r="F167" s="177">
        <v>50700</v>
      </c>
      <c r="G167" s="120">
        <v>42200</v>
      </c>
      <c r="H167" s="119">
        <v>0</v>
      </c>
      <c r="I167" s="117">
        <f t="shared" si="4"/>
        <v>0</v>
      </c>
    </row>
    <row r="168" spans="2:9" ht="30" customHeight="1" x14ac:dyDescent="0.25">
      <c r="B168" s="126">
        <v>42</v>
      </c>
      <c r="C168" s="127"/>
      <c r="D168" s="128"/>
      <c r="E168" s="125" t="s">
        <v>136</v>
      </c>
      <c r="F168" s="184">
        <f>F169</f>
        <v>70000</v>
      </c>
      <c r="G168" s="115">
        <f>G169</f>
        <v>55000</v>
      </c>
      <c r="H168" s="133">
        <f>H169</f>
        <v>0</v>
      </c>
      <c r="I168" s="186">
        <f t="shared" si="4"/>
        <v>0</v>
      </c>
    </row>
    <row r="169" spans="2:9" ht="30" customHeight="1" x14ac:dyDescent="0.25">
      <c r="B169" s="129">
        <v>4262</v>
      </c>
      <c r="C169" s="130"/>
      <c r="D169" s="131"/>
      <c r="E169" s="39" t="s">
        <v>162</v>
      </c>
      <c r="F169" s="177">
        <v>70000</v>
      </c>
      <c r="G169" s="120">
        <v>55000</v>
      </c>
      <c r="H169" s="119">
        <v>0</v>
      </c>
      <c r="I169" s="117">
        <f t="shared" si="4"/>
        <v>0</v>
      </c>
    </row>
    <row r="170" spans="2:9" ht="30" customHeight="1" x14ac:dyDescent="0.25">
      <c r="B170" s="124">
        <v>31</v>
      </c>
      <c r="C170" s="124"/>
      <c r="D170" s="124"/>
      <c r="E170" s="125" t="s">
        <v>139</v>
      </c>
      <c r="F170" s="184">
        <f>F171+F176</f>
        <v>123400</v>
      </c>
      <c r="G170" s="115">
        <f>G171+G176</f>
        <v>123400</v>
      </c>
      <c r="H170" s="133">
        <f>H171+H176</f>
        <v>86502.38</v>
      </c>
      <c r="I170" s="186">
        <f t="shared" si="4"/>
        <v>0.70099173419773098</v>
      </c>
    </row>
    <row r="171" spans="2:9" ht="30" customHeight="1" x14ac:dyDescent="0.25">
      <c r="B171" s="126">
        <v>32</v>
      </c>
      <c r="C171" s="127"/>
      <c r="D171" s="128"/>
      <c r="E171" s="125" t="s">
        <v>15</v>
      </c>
      <c r="F171" s="184">
        <f>SUM(F172:F175)</f>
        <v>13000</v>
      </c>
      <c r="G171" s="115">
        <f>SUM(G172:G175)</f>
        <v>13000</v>
      </c>
      <c r="H171" s="133">
        <f>SUM(H172:H175)</f>
        <v>42004.76</v>
      </c>
      <c r="I171" s="186">
        <f t="shared" si="4"/>
        <v>3.231135384615385</v>
      </c>
    </row>
    <row r="172" spans="2:9" ht="30" customHeight="1" x14ac:dyDescent="0.25">
      <c r="B172" s="129">
        <v>3221</v>
      </c>
      <c r="C172" s="130"/>
      <c r="D172" s="131"/>
      <c r="E172" s="39" t="s">
        <v>116</v>
      </c>
      <c r="F172" s="177">
        <v>0</v>
      </c>
      <c r="G172" s="120">
        <v>0</v>
      </c>
      <c r="H172" s="119">
        <v>217.5</v>
      </c>
      <c r="I172" s="117" t="e">
        <f t="shared" si="4"/>
        <v>#DIV/0!</v>
      </c>
    </row>
    <row r="173" spans="2:9" ht="30" customHeight="1" x14ac:dyDescent="0.25">
      <c r="B173" s="129">
        <v>3225</v>
      </c>
      <c r="C173" s="130"/>
      <c r="D173" s="131"/>
      <c r="E173" s="39" t="s">
        <v>119</v>
      </c>
      <c r="F173" s="177">
        <v>0</v>
      </c>
      <c r="G173" s="120">
        <v>0</v>
      </c>
      <c r="H173" s="119">
        <v>275.77999999999997</v>
      </c>
      <c r="I173" s="117" t="e">
        <f t="shared" ref="I173" si="6">H173/G173</f>
        <v>#DIV/0!</v>
      </c>
    </row>
    <row r="174" spans="2:9" ht="30" customHeight="1" x14ac:dyDescent="0.25">
      <c r="B174" s="129">
        <v>3235</v>
      </c>
      <c r="C174" s="130"/>
      <c r="D174" s="131"/>
      <c r="E174" s="39" t="s">
        <v>124</v>
      </c>
      <c r="F174" s="177">
        <v>0</v>
      </c>
      <c r="G174" s="120">
        <v>0</v>
      </c>
      <c r="H174" s="119">
        <v>0</v>
      </c>
      <c r="I174" s="117" t="e">
        <f t="shared" si="4"/>
        <v>#DIV/0!</v>
      </c>
    </row>
    <row r="175" spans="2:9" ht="30" customHeight="1" x14ac:dyDescent="0.25">
      <c r="B175" s="129">
        <v>3238</v>
      </c>
      <c r="C175" s="130"/>
      <c r="D175" s="131"/>
      <c r="E175" s="39" t="s">
        <v>161</v>
      </c>
      <c r="F175" s="177">
        <v>13000</v>
      </c>
      <c r="G175" s="120">
        <v>13000</v>
      </c>
      <c r="H175" s="119">
        <v>41511.480000000003</v>
      </c>
      <c r="I175" s="117">
        <f t="shared" si="4"/>
        <v>3.1931907692307693</v>
      </c>
    </row>
    <row r="176" spans="2:9" ht="30" customHeight="1" x14ac:dyDescent="0.25">
      <c r="B176" s="126">
        <v>42</v>
      </c>
      <c r="C176" s="127"/>
      <c r="D176" s="128"/>
      <c r="E176" s="125" t="s">
        <v>136</v>
      </c>
      <c r="F176" s="184">
        <f>SUM(F177:F178)</f>
        <v>110400</v>
      </c>
      <c r="G176" s="115">
        <f>SUM(G177:G178)</f>
        <v>110400</v>
      </c>
      <c r="H176" s="133">
        <f>SUM(H177:H178)</f>
        <v>44497.62</v>
      </c>
      <c r="I176" s="186">
        <f t="shared" si="4"/>
        <v>0.40305815217391305</v>
      </c>
    </row>
    <row r="177" spans="2:9" ht="30" customHeight="1" x14ac:dyDescent="0.25">
      <c r="B177" s="129">
        <v>4221</v>
      </c>
      <c r="C177" s="130"/>
      <c r="D177" s="131"/>
      <c r="E177" s="39" t="s">
        <v>137</v>
      </c>
      <c r="F177" s="177">
        <v>105400</v>
      </c>
      <c r="G177" s="120">
        <v>105400</v>
      </c>
      <c r="H177" s="119">
        <v>44497.62</v>
      </c>
      <c r="I177" s="117">
        <f t="shared" si="4"/>
        <v>0.42217855787476283</v>
      </c>
    </row>
    <row r="178" spans="2:9" ht="30" customHeight="1" x14ac:dyDescent="0.25">
      <c r="B178" s="129">
        <v>4262</v>
      </c>
      <c r="C178" s="130"/>
      <c r="D178" s="131"/>
      <c r="E178" s="39" t="s">
        <v>162</v>
      </c>
      <c r="F178" s="177">
        <v>5000</v>
      </c>
      <c r="G178" s="120">
        <v>5000</v>
      </c>
      <c r="H178" s="119">
        <v>0</v>
      </c>
      <c r="I178" s="117">
        <f t="shared" si="4"/>
        <v>0</v>
      </c>
    </row>
    <row r="179" spans="2:9" ht="30" customHeight="1" x14ac:dyDescent="0.25">
      <c r="B179" s="124" t="s">
        <v>166</v>
      </c>
      <c r="C179" s="124"/>
      <c r="D179" s="124"/>
      <c r="E179" s="125" t="s">
        <v>167</v>
      </c>
      <c r="F179" s="184">
        <f>F180</f>
        <v>104000</v>
      </c>
      <c r="G179" s="115">
        <f>G180</f>
        <v>104000</v>
      </c>
      <c r="H179" s="133">
        <f>H180</f>
        <v>40757.68</v>
      </c>
      <c r="I179" s="186">
        <f t="shared" si="4"/>
        <v>0.39190076923076922</v>
      </c>
    </row>
    <row r="180" spans="2:9" ht="30" customHeight="1" x14ac:dyDescent="0.25">
      <c r="B180" s="124">
        <v>51000</v>
      </c>
      <c r="C180" s="124"/>
      <c r="D180" s="124"/>
      <c r="E180" s="125" t="s">
        <v>185</v>
      </c>
      <c r="F180" s="184">
        <f>F181+F183+F188</f>
        <v>104000</v>
      </c>
      <c r="G180" s="115">
        <f>G181+G183+G188</f>
        <v>104000</v>
      </c>
      <c r="H180" s="133">
        <f>H181+H183+H188</f>
        <v>40757.68</v>
      </c>
      <c r="I180" s="186">
        <f t="shared" ref="I180:I189" si="7">H180/G180</f>
        <v>0.39190076923076922</v>
      </c>
    </row>
    <row r="181" spans="2:9" ht="30" customHeight="1" x14ac:dyDescent="0.25">
      <c r="B181" s="126">
        <v>31</v>
      </c>
      <c r="C181" s="127"/>
      <c r="D181" s="128"/>
      <c r="E181" s="125" t="s">
        <v>5</v>
      </c>
      <c r="F181" s="184">
        <f>F182</f>
        <v>0</v>
      </c>
      <c r="G181" s="115">
        <f>G182</f>
        <v>0</v>
      </c>
      <c r="H181" s="133">
        <f>H182</f>
        <v>2741.6</v>
      </c>
      <c r="I181" s="186" t="e">
        <f t="shared" si="7"/>
        <v>#DIV/0!</v>
      </c>
    </row>
    <row r="182" spans="2:9" ht="30" customHeight="1" x14ac:dyDescent="0.25">
      <c r="B182" s="129">
        <v>3113</v>
      </c>
      <c r="C182" s="130"/>
      <c r="D182" s="131"/>
      <c r="E182" s="39" t="s">
        <v>140</v>
      </c>
      <c r="F182" s="177">
        <v>0</v>
      </c>
      <c r="G182" s="120">
        <v>0</v>
      </c>
      <c r="H182" s="119">
        <v>2741.6</v>
      </c>
      <c r="I182" s="117" t="e">
        <f t="shared" si="7"/>
        <v>#DIV/0!</v>
      </c>
    </row>
    <row r="183" spans="2:9" ht="30" customHeight="1" x14ac:dyDescent="0.25">
      <c r="B183" s="126">
        <v>32</v>
      </c>
      <c r="C183" s="127"/>
      <c r="D183" s="128"/>
      <c r="E183" s="125" t="s">
        <v>15</v>
      </c>
      <c r="F183" s="184">
        <f>SUM(F184:F187)</f>
        <v>102000</v>
      </c>
      <c r="G183" s="115">
        <f>SUM(G184:G187)</f>
        <v>102000</v>
      </c>
      <c r="H183" s="133">
        <f>SUM(H184:H187)</f>
        <v>38016.080000000002</v>
      </c>
      <c r="I183" s="186">
        <f t="shared" si="7"/>
        <v>0.37270666666666669</v>
      </c>
    </row>
    <row r="184" spans="2:9" ht="30" customHeight="1" x14ac:dyDescent="0.25">
      <c r="B184" s="129">
        <v>3211</v>
      </c>
      <c r="C184" s="130"/>
      <c r="D184" s="131"/>
      <c r="E184" s="39" t="s">
        <v>47</v>
      </c>
      <c r="F184" s="177">
        <v>19000</v>
      </c>
      <c r="G184" s="120">
        <v>19000</v>
      </c>
      <c r="H184" s="119">
        <v>4908.1000000000004</v>
      </c>
      <c r="I184" s="117">
        <f t="shared" si="7"/>
        <v>0.25832105263157895</v>
      </c>
    </row>
    <row r="185" spans="2:9" ht="30" customHeight="1" x14ac:dyDescent="0.25">
      <c r="B185" s="129">
        <v>3213</v>
      </c>
      <c r="C185" s="130"/>
      <c r="D185" s="131"/>
      <c r="E185" s="39" t="s">
        <v>168</v>
      </c>
      <c r="F185" s="177">
        <v>2000</v>
      </c>
      <c r="G185" s="120">
        <v>2000</v>
      </c>
      <c r="H185" s="119">
        <v>1290</v>
      </c>
      <c r="I185" s="117">
        <f t="shared" si="7"/>
        <v>0.64500000000000002</v>
      </c>
    </row>
    <row r="186" spans="2:9" ht="30" customHeight="1" x14ac:dyDescent="0.25">
      <c r="B186" s="129">
        <v>3237</v>
      </c>
      <c r="C186" s="130"/>
      <c r="D186" s="131"/>
      <c r="E186" s="39" t="s">
        <v>126</v>
      </c>
      <c r="F186" s="177">
        <v>80000</v>
      </c>
      <c r="G186" s="120">
        <v>80000</v>
      </c>
      <c r="H186" s="119">
        <v>31817.98</v>
      </c>
      <c r="I186" s="117">
        <f t="shared" si="7"/>
        <v>0.39772475000000002</v>
      </c>
    </row>
    <row r="187" spans="2:9" s="151" customFormat="1" ht="30" customHeight="1" x14ac:dyDescent="0.25">
      <c r="B187" s="171">
        <v>3293</v>
      </c>
      <c r="C187" s="172"/>
      <c r="D187" s="173"/>
      <c r="E187" s="174" t="s">
        <v>129</v>
      </c>
      <c r="F187" s="177">
        <v>1000</v>
      </c>
      <c r="G187" s="177">
        <v>1000</v>
      </c>
      <c r="H187" s="176">
        <v>0</v>
      </c>
      <c r="I187" s="167">
        <f t="shared" si="7"/>
        <v>0</v>
      </c>
    </row>
    <row r="188" spans="2:9" s="151" customFormat="1" ht="30" customHeight="1" x14ac:dyDescent="0.25">
      <c r="B188" s="126">
        <v>42</v>
      </c>
      <c r="C188" s="127"/>
      <c r="D188" s="128"/>
      <c r="E188" s="125" t="s">
        <v>136</v>
      </c>
      <c r="F188" s="184">
        <f>SUM(F189:F189)</f>
        <v>2000</v>
      </c>
      <c r="G188" s="115">
        <f>SUM(G189:G189)</f>
        <v>2000</v>
      </c>
      <c r="H188" s="133">
        <f>SUM(H189:H189)</f>
        <v>0</v>
      </c>
      <c r="I188" s="186">
        <f t="shared" si="7"/>
        <v>0</v>
      </c>
    </row>
    <row r="189" spans="2:9" s="151" customFormat="1" ht="30" customHeight="1" x14ac:dyDescent="0.25">
      <c r="B189" s="129">
        <v>4221</v>
      </c>
      <c r="C189" s="130"/>
      <c r="D189" s="131"/>
      <c r="E189" s="39" t="s">
        <v>137</v>
      </c>
      <c r="F189" s="177">
        <v>2000</v>
      </c>
      <c r="G189" s="120">
        <v>2000</v>
      </c>
      <c r="H189" s="119">
        <v>0</v>
      </c>
      <c r="I189" s="117">
        <f t="shared" si="7"/>
        <v>0</v>
      </c>
    </row>
    <row r="190" spans="2:9" ht="30" customHeight="1" x14ac:dyDescent="0.25">
      <c r="B190" s="124" t="s">
        <v>169</v>
      </c>
      <c r="C190" s="124"/>
      <c r="D190" s="124"/>
      <c r="E190" s="125" t="s">
        <v>170</v>
      </c>
      <c r="F190" s="184">
        <f>F191+F202</f>
        <v>226651</v>
      </c>
      <c r="G190" s="115">
        <f>G191+G202</f>
        <v>109837</v>
      </c>
      <c r="H190" s="133">
        <f>H191+H202</f>
        <v>87788.209999999992</v>
      </c>
      <c r="I190" s="186">
        <f t="shared" si="4"/>
        <v>0.79925899287125457</v>
      </c>
    </row>
    <row r="191" spans="2:9" ht="30" customHeight="1" x14ac:dyDescent="0.25">
      <c r="B191" s="124">
        <v>11</v>
      </c>
      <c r="C191" s="124"/>
      <c r="D191" s="124"/>
      <c r="E191" s="125" t="s">
        <v>111</v>
      </c>
      <c r="F191" s="184">
        <f>F192+F199</f>
        <v>226651</v>
      </c>
      <c r="G191" s="115">
        <f>G192+G199</f>
        <v>109837</v>
      </c>
      <c r="H191" s="133">
        <f>H192+H199</f>
        <v>86446.18</v>
      </c>
      <c r="I191" s="186">
        <f t="shared" si="4"/>
        <v>0.78704061472909848</v>
      </c>
    </row>
    <row r="192" spans="2:9" ht="30" customHeight="1" x14ac:dyDescent="0.25">
      <c r="B192" s="126">
        <v>32</v>
      </c>
      <c r="C192" s="127"/>
      <c r="D192" s="128"/>
      <c r="E192" s="125" t="s">
        <v>15</v>
      </c>
      <c r="F192" s="184">
        <f>SUM(F193:F198)</f>
        <v>76651</v>
      </c>
      <c r="G192" s="115">
        <f>SUM(G193:G198)</f>
        <v>68121</v>
      </c>
      <c r="H192" s="133">
        <f>SUM(H193:H198)</f>
        <v>48730.79</v>
      </c>
      <c r="I192" s="186">
        <f t="shared" si="4"/>
        <v>0.71535635119860252</v>
      </c>
    </row>
    <row r="193" spans="2:9" ht="30" customHeight="1" x14ac:dyDescent="0.25">
      <c r="B193" s="129">
        <v>3224</v>
      </c>
      <c r="C193" s="130"/>
      <c r="D193" s="131"/>
      <c r="E193" s="39" t="s">
        <v>118</v>
      </c>
      <c r="F193" s="177">
        <v>2091</v>
      </c>
      <c r="G193" s="120">
        <v>1673</v>
      </c>
      <c r="H193" s="119">
        <v>203.41</v>
      </c>
      <c r="I193" s="117">
        <f t="shared" si="4"/>
        <v>0.12158398087268379</v>
      </c>
    </row>
    <row r="194" spans="2:9" ht="30" customHeight="1" x14ac:dyDescent="0.25">
      <c r="B194" s="129">
        <v>3225</v>
      </c>
      <c r="C194" s="130"/>
      <c r="D194" s="131"/>
      <c r="E194" s="39" t="s">
        <v>119</v>
      </c>
      <c r="F194" s="177">
        <v>8000</v>
      </c>
      <c r="G194" s="120">
        <v>6400</v>
      </c>
      <c r="H194" s="119">
        <v>2165.9</v>
      </c>
      <c r="I194" s="117">
        <f t="shared" si="4"/>
        <v>0.33842187500000004</v>
      </c>
    </row>
    <row r="195" spans="2:9" ht="30" customHeight="1" x14ac:dyDescent="0.25">
      <c r="B195" s="129">
        <v>3232</v>
      </c>
      <c r="C195" s="130"/>
      <c r="D195" s="131"/>
      <c r="E195" s="39" t="s">
        <v>141</v>
      </c>
      <c r="F195" s="177">
        <v>32000</v>
      </c>
      <c r="G195" s="120">
        <v>32000</v>
      </c>
      <c r="H195" s="119">
        <v>24000.11</v>
      </c>
      <c r="I195" s="117">
        <f t="shared" si="4"/>
        <v>0.75000343749999998</v>
      </c>
    </row>
    <row r="196" spans="2:9" ht="30" customHeight="1" x14ac:dyDescent="0.25">
      <c r="B196" s="129">
        <v>3235</v>
      </c>
      <c r="C196" s="130"/>
      <c r="D196" s="131"/>
      <c r="E196" s="39" t="s">
        <v>124</v>
      </c>
      <c r="F196" s="177">
        <v>2000</v>
      </c>
      <c r="G196" s="120">
        <v>2000</v>
      </c>
      <c r="H196" s="119">
        <v>636.6</v>
      </c>
      <c r="I196" s="117">
        <f t="shared" si="4"/>
        <v>0.31830000000000003</v>
      </c>
    </row>
    <row r="197" spans="2:9" ht="30" customHeight="1" x14ac:dyDescent="0.25">
      <c r="B197" s="129">
        <v>3239</v>
      </c>
      <c r="C197" s="130"/>
      <c r="D197" s="131"/>
      <c r="E197" s="39" t="s">
        <v>127</v>
      </c>
      <c r="F197" s="177">
        <v>15000</v>
      </c>
      <c r="G197" s="120">
        <v>12000</v>
      </c>
      <c r="H197" s="119">
        <v>7694.73</v>
      </c>
      <c r="I197" s="117">
        <f t="shared" si="4"/>
        <v>0.64122749999999995</v>
      </c>
    </row>
    <row r="198" spans="2:9" ht="30" customHeight="1" x14ac:dyDescent="0.25">
      <c r="B198" s="129">
        <v>3292</v>
      </c>
      <c r="C198" s="130"/>
      <c r="D198" s="131"/>
      <c r="E198" s="39" t="s">
        <v>128</v>
      </c>
      <c r="F198" s="177">
        <v>17560</v>
      </c>
      <c r="G198" s="120">
        <v>14048</v>
      </c>
      <c r="H198" s="119">
        <v>14030.04</v>
      </c>
      <c r="I198" s="117">
        <f t="shared" si="4"/>
        <v>0.99872152619589982</v>
      </c>
    </row>
    <row r="199" spans="2:9" ht="30" customHeight="1" x14ac:dyDescent="0.25">
      <c r="B199" s="126">
        <v>42</v>
      </c>
      <c r="C199" s="127"/>
      <c r="D199" s="128"/>
      <c r="E199" s="125" t="s">
        <v>136</v>
      </c>
      <c r="F199" s="184">
        <f>SUM(F200:F201)</f>
        <v>150000</v>
      </c>
      <c r="G199" s="115">
        <f>SUM(G200:G201)</f>
        <v>41716</v>
      </c>
      <c r="H199" s="133">
        <f>SUM(H200:H201)</f>
        <v>37715.39</v>
      </c>
      <c r="I199" s="186">
        <f t="shared" si="4"/>
        <v>0.90409890689423722</v>
      </c>
    </row>
    <row r="200" spans="2:9" ht="30" customHeight="1" x14ac:dyDescent="0.25">
      <c r="B200" s="129">
        <v>4231</v>
      </c>
      <c r="C200" s="130"/>
      <c r="D200" s="131"/>
      <c r="E200" s="39" t="s">
        <v>171</v>
      </c>
      <c r="F200" s="177">
        <v>50000</v>
      </c>
      <c r="G200" s="120">
        <v>37716</v>
      </c>
      <c r="H200" s="134">
        <v>37715.39</v>
      </c>
      <c r="I200" s="117">
        <f t="shared" si="4"/>
        <v>0.99998382649273521</v>
      </c>
    </row>
    <row r="201" spans="2:9" ht="30" customHeight="1" x14ac:dyDescent="0.25">
      <c r="B201" s="129">
        <v>4233</v>
      </c>
      <c r="C201" s="130"/>
      <c r="D201" s="131"/>
      <c r="E201" s="39" t="s">
        <v>172</v>
      </c>
      <c r="F201" s="177">
        <v>100000</v>
      </c>
      <c r="G201" s="120">
        <v>4000</v>
      </c>
      <c r="H201" s="134">
        <v>0</v>
      </c>
      <c r="I201" s="117">
        <f t="shared" ref="I201" si="8">H201/G201</f>
        <v>0</v>
      </c>
    </row>
    <row r="202" spans="2:9" ht="30" customHeight="1" x14ac:dyDescent="0.25">
      <c r="B202" s="124">
        <v>31</v>
      </c>
      <c r="C202" s="124"/>
      <c r="D202" s="124"/>
      <c r="E202" s="125" t="s">
        <v>139</v>
      </c>
      <c r="F202" s="184">
        <f>F203</f>
        <v>0</v>
      </c>
      <c r="G202" s="115">
        <f>G203</f>
        <v>0</v>
      </c>
      <c r="H202" s="116">
        <f>H203</f>
        <v>1342.03</v>
      </c>
      <c r="I202" s="186" t="e">
        <f t="shared" si="4"/>
        <v>#DIV/0!</v>
      </c>
    </row>
    <row r="203" spans="2:9" ht="30" customHeight="1" x14ac:dyDescent="0.25">
      <c r="B203" s="126">
        <v>32</v>
      </c>
      <c r="C203" s="127"/>
      <c r="D203" s="128"/>
      <c r="E203" s="125" t="s">
        <v>15</v>
      </c>
      <c r="F203" s="184">
        <f>F204</f>
        <v>0</v>
      </c>
      <c r="G203" s="115">
        <f>G204</f>
        <v>0</v>
      </c>
      <c r="H203" s="133">
        <f>H204</f>
        <v>1342.03</v>
      </c>
      <c r="I203" s="186" t="e">
        <f t="shared" si="4"/>
        <v>#DIV/0!</v>
      </c>
    </row>
    <row r="204" spans="2:9" ht="30" customHeight="1" x14ac:dyDescent="0.25">
      <c r="B204" s="129">
        <v>3292</v>
      </c>
      <c r="C204" s="130"/>
      <c r="D204" s="131"/>
      <c r="E204" s="39" t="s">
        <v>128</v>
      </c>
      <c r="F204" s="177">
        <v>0</v>
      </c>
      <c r="G204" s="120">
        <v>0</v>
      </c>
      <c r="H204" s="119">
        <v>1342.03</v>
      </c>
      <c r="I204" s="117" t="e">
        <f t="shared" si="4"/>
        <v>#DIV/0!</v>
      </c>
    </row>
    <row r="205" spans="2:9" ht="30" customHeight="1" x14ac:dyDescent="0.25">
      <c r="B205" s="124" t="s">
        <v>173</v>
      </c>
      <c r="C205" s="124"/>
      <c r="D205" s="124"/>
      <c r="E205" s="125" t="s">
        <v>174</v>
      </c>
      <c r="F205" s="184">
        <f>F206+F215</f>
        <v>131695</v>
      </c>
      <c r="G205" s="115">
        <f>G206+G215</f>
        <v>103895</v>
      </c>
      <c r="H205" s="133">
        <f>H206+H215</f>
        <v>40133.15</v>
      </c>
      <c r="I205" s="186">
        <f t="shared" si="4"/>
        <v>0.386285673035276</v>
      </c>
    </row>
    <row r="206" spans="2:9" ht="30" customHeight="1" x14ac:dyDescent="0.25">
      <c r="B206" s="124">
        <v>11</v>
      </c>
      <c r="C206" s="124"/>
      <c r="D206" s="124"/>
      <c r="E206" s="125" t="s">
        <v>111</v>
      </c>
      <c r="F206" s="184">
        <f>F207+F211+F213</f>
        <v>111500</v>
      </c>
      <c r="G206" s="115">
        <f>G207+G211+G213</f>
        <v>83700</v>
      </c>
      <c r="H206" s="133">
        <f>H207+H211</f>
        <v>35634.270000000004</v>
      </c>
      <c r="I206" s="186">
        <f t="shared" si="4"/>
        <v>0.42573799283154129</v>
      </c>
    </row>
    <row r="207" spans="2:9" ht="30" customHeight="1" x14ac:dyDescent="0.25">
      <c r="B207" s="126">
        <v>32</v>
      </c>
      <c r="C207" s="127"/>
      <c r="D207" s="128"/>
      <c r="E207" s="125" t="s">
        <v>15</v>
      </c>
      <c r="F207" s="184">
        <f>SUM(F208:F210)</f>
        <v>109500</v>
      </c>
      <c r="G207" s="184">
        <f>SUM(G208:G210)</f>
        <v>82700</v>
      </c>
      <c r="H207" s="133">
        <f>SUM(H208:H210)</f>
        <v>35634.270000000004</v>
      </c>
      <c r="I207" s="186">
        <f t="shared" si="4"/>
        <v>0.43088597339782353</v>
      </c>
    </row>
    <row r="208" spans="2:9" ht="30" customHeight="1" x14ac:dyDescent="0.25">
      <c r="B208" s="129">
        <v>3213</v>
      </c>
      <c r="C208" s="130"/>
      <c r="D208" s="131"/>
      <c r="E208" s="39" t="s">
        <v>168</v>
      </c>
      <c r="F208" s="177">
        <v>83500</v>
      </c>
      <c r="G208" s="120">
        <v>56700</v>
      </c>
      <c r="H208" s="134">
        <v>18829.11</v>
      </c>
      <c r="I208" s="117">
        <f t="shared" si="4"/>
        <v>0.33208306878306881</v>
      </c>
    </row>
    <row r="209" spans="2:9" ht="30" customHeight="1" x14ac:dyDescent="0.25">
      <c r="B209" s="129">
        <v>3221</v>
      </c>
      <c r="C209" s="130"/>
      <c r="D209" s="131"/>
      <c r="E209" s="39" t="s">
        <v>116</v>
      </c>
      <c r="F209" s="177">
        <v>1000</v>
      </c>
      <c r="G209" s="120">
        <v>1000</v>
      </c>
      <c r="H209" s="119">
        <v>2999.25</v>
      </c>
      <c r="I209" s="117">
        <f t="shared" si="4"/>
        <v>2.99925</v>
      </c>
    </row>
    <row r="210" spans="2:9" ht="30" customHeight="1" x14ac:dyDescent="0.25">
      <c r="B210" s="129">
        <v>3237</v>
      </c>
      <c r="C210" s="130"/>
      <c r="D210" s="131"/>
      <c r="E210" s="39" t="s">
        <v>126</v>
      </c>
      <c r="F210" s="177">
        <v>25000</v>
      </c>
      <c r="G210" s="120">
        <v>25000</v>
      </c>
      <c r="H210" s="119">
        <v>13805.91</v>
      </c>
      <c r="I210" s="117">
        <f t="shared" si="4"/>
        <v>0.55223639999999996</v>
      </c>
    </row>
    <row r="211" spans="2:9" ht="30" customHeight="1" x14ac:dyDescent="0.25">
      <c r="B211" s="126">
        <v>37</v>
      </c>
      <c r="C211" s="127"/>
      <c r="D211" s="128"/>
      <c r="E211" s="125" t="s">
        <v>142</v>
      </c>
      <c r="F211" s="184">
        <f>F212</f>
        <v>1000</v>
      </c>
      <c r="G211" s="115">
        <f>G212</f>
        <v>1000</v>
      </c>
      <c r="H211" s="133">
        <f>H212</f>
        <v>0</v>
      </c>
      <c r="I211" s="186">
        <f t="shared" si="4"/>
        <v>0</v>
      </c>
    </row>
    <row r="212" spans="2:9" ht="30" customHeight="1" x14ac:dyDescent="0.25">
      <c r="B212" s="129">
        <v>3721</v>
      </c>
      <c r="C212" s="130"/>
      <c r="D212" s="131"/>
      <c r="E212" s="39" t="s">
        <v>143</v>
      </c>
      <c r="F212" s="177">
        <v>1000</v>
      </c>
      <c r="G212" s="120">
        <v>1000</v>
      </c>
      <c r="H212" s="119">
        <v>0</v>
      </c>
      <c r="I212" s="117">
        <f t="shared" si="4"/>
        <v>0</v>
      </c>
    </row>
    <row r="213" spans="2:9" ht="30" customHeight="1" x14ac:dyDescent="0.25">
      <c r="B213" s="126">
        <v>42</v>
      </c>
      <c r="C213" s="127"/>
      <c r="D213" s="128"/>
      <c r="E213" s="125" t="s">
        <v>136</v>
      </c>
      <c r="F213" s="184">
        <f>SUM(F214)</f>
        <v>1000</v>
      </c>
      <c r="G213" s="115">
        <f>SUM(G214)</f>
        <v>0</v>
      </c>
      <c r="H213" s="133">
        <f>H214</f>
        <v>0</v>
      </c>
      <c r="I213" s="186" t="e">
        <f t="shared" ref="I213:I214" si="9">H213/G213</f>
        <v>#DIV/0!</v>
      </c>
    </row>
    <row r="214" spans="2:9" ht="30" customHeight="1" x14ac:dyDescent="0.25">
      <c r="B214" s="129">
        <v>4241</v>
      </c>
      <c r="C214" s="130"/>
      <c r="D214" s="131"/>
      <c r="E214" s="39" t="s">
        <v>175</v>
      </c>
      <c r="F214" s="177">
        <v>1000</v>
      </c>
      <c r="G214" s="120">
        <v>0</v>
      </c>
      <c r="H214" s="134">
        <v>0</v>
      </c>
      <c r="I214" s="117" t="e">
        <f t="shared" si="9"/>
        <v>#DIV/0!</v>
      </c>
    </row>
    <row r="215" spans="2:9" ht="30" customHeight="1" x14ac:dyDescent="0.25">
      <c r="B215" s="124">
        <v>31</v>
      </c>
      <c r="C215" s="124"/>
      <c r="D215" s="124"/>
      <c r="E215" s="125" t="s">
        <v>139</v>
      </c>
      <c r="F215" s="184">
        <f>F216</f>
        <v>20195</v>
      </c>
      <c r="G215" s="115">
        <f>G216</f>
        <v>20195</v>
      </c>
      <c r="H215" s="133">
        <f>H216</f>
        <v>4498.88</v>
      </c>
      <c r="I215" s="186">
        <f t="shared" si="4"/>
        <v>0.22277197326070811</v>
      </c>
    </row>
    <row r="216" spans="2:9" ht="30" customHeight="1" x14ac:dyDescent="0.25">
      <c r="B216" s="126">
        <v>32</v>
      </c>
      <c r="C216" s="127"/>
      <c r="D216" s="128"/>
      <c r="E216" s="125" t="s">
        <v>15</v>
      </c>
      <c r="F216" s="184">
        <f>SUM(F217:F218)</f>
        <v>20195</v>
      </c>
      <c r="G216" s="115">
        <f>SUM(G217:G218)</f>
        <v>20195</v>
      </c>
      <c r="H216" s="133">
        <f>SUM(H217:H218)</f>
        <v>4498.88</v>
      </c>
      <c r="I216" s="186">
        <f t="shared" si="4"/>
        <v>0.22277197326070811</v>
      </c>
    </row>
    <row r="217" spans="2:9" ht="30" customHeight="1" x14ac:dyDescent="0.25">
      <c r="B217" s="129">
        <v>3213</v>
      </c>
      <c r="C217" s="130"/>
      <c r="D217" s="131"/>
      <c r="E217" s="39" t="s">
        <v>168</v>
      </c>
      <c r="F217" s="177">
        <v>20195</v>
      </c>
      <c r="G217" s="120">
        <v>20195</v>
      </c>
      <c r="H217" s="119">
        <v>3062.5</v>
      </c>
      <c r="I217" s="117">
        <f t="shared" si="4"/>
        <v>0.15164644714038128</v>
      </c>
    </row>
    <row r="218" spans="2:9" ht="30" customHeight="1" x14ac:dyDescent="0.25">
      <c r="B218" s="129">
        <v>3237</v>
      </c>
      <c r="C218" s="130"/>
      <c r="D218" s="131"/>
      <c r="E218" s="39" t="s">
        <v>126</v>
      </c>
      <c r="F218" s="177">
        <v>0</v>
      </c>
      <c r="G218" s="120">
        <v>0</v>
      </c>
      <c r="H218" s="119">
        <v>1436.38</v>
      </c>
      <c r="I218" s="117" t="e">
        <f t="shared" si="4"/>
        <v>#DIV/0!</v>
      </c>
    </row>
    <row r="219" spans="2:9" ht="38.25" x14ac:dyDescent="0.25">
      <c r="B219" s="124" t="s">
        <v>176</v>
      </c>
      <c r="C219" s="124"/>
      <c r="D219" s="124"/>
      <c r="E219" s="125" t="s">
        <v>177</v>
      </c>
      <c r="F219" s="184">
        <f>F220+F229</f>
        <v>87543</v>
      </c>
      <c r="G219" s="184">
        <f>G220+G229</f>
        <v>87543</v>
      </c>
      <c r="H219" s="133">
        <f>H220</f>
        <v>16342.86</v>
      </c>
      <c r="I219" s="186">
        <f t="shared" ref="I219:I276" si="10">H219/G219</f>
        <v>0.18668380110345772</v>
      </c>
    </row>
    <row r="220" spans="2:9" ht="30" customHeight="1" x14ac:dyDescent="0.25">
      <c r="B220" s="124">
        <v>31</v>
      </c>
      <c r="C220" s="124"/>
      <c r="D220" s="124"/>
      <c r="E220" s="125" t="s">
        <v>139</v>
      </c>
      <c r="F220" s="184">
        <f>F221+F223</f>
        <v>35017</v>
      </c>
      <c r="G220" s="115">
        <f>G221+G223</f>
        <v>35017</v>
      </c>
      <c r="H220" s="133">
        <f>H221+H223</f>
        <v>16342.86</v>
      </c>
      <c r="I220" s="186">
        <f t="shared" si="10"/>
        <v>0.46671216837536056</v>
      </c>
    </row>
    <row r="221" spans="2:9" ht="30" customHeight="1" x14ac:dyDescent="0.25">
      <c r="B221" s="126">
        <v>31</v>
      </c>
      <c r="C221" s="127"/>
      <c r="D221" s="128"/>
      <c r="E221" s="125" t="s">
        <v>5</v>
      </c>
      <c r="F221" s="184">
        <f>F222</f>
        <v>519</v>
      </c>
      <c r="G221" s="115">
        <f>G222</f>
        <v>519</v>
      </c>
      <c r="H221" s="133">
        <f>H222</f>
        <v>179.84</v>
      </c>
      <c r="I221" s="186">
        <f t="shared" si="10"/>
        <v>0.34651252408477845</v>
      </c>
    </row>
    <row r="222" spans="2:9" ht="30" customHeight="1" x14ac:dyDescent="0.25">
      <c r="B222" s="129">
        <v>3113</v>
      </c>
      <c r="C222" s="130"/>
      <c r="D222" s="131"/>
      <c r="E222" s="39" t="s">
        <v>140</v>
      </c>
      <c r="F222" s="177">
        <v>519</v>
      </c>
      <c r="G222" s="120">
        <v>519</v>
      </c>
      <c r="H222" s="119">
        <v>179.84</v>
      </c>
      <c r="I222" s="117">
        <f t="shared" si="10"/>
        <v>0.34651252408477845</v>
      </c>
    </row>
    <row r="223" spans="2:9" ht="30" customHeight="1" x14ac:dyDescent="0.25">
      <c r="B223" s="126">
        <v>32</v>
      </c>
      <c r="C223" s="127"/>
      <c r="D223" s="128"/>
      <c r="E223" s="125" t="s">
        <v>15</v>
      </c>
      <c r="F223" s="184">
        <f>SUM(F224:F228)</f>
        <v>34498</v>
      </c>
      <c r="G223" s="115">
        <f>SUM(G224:G228)</f>
        <v>34498</v>
      </c>
      <c r="H223" s="133">
        <f>SUM(H224:H228)</f>
        <v>16163.02</v>
      </c>
      <c r="I223" s="186">
        <f t="shared" si="10"/>
        <v>0.46852049394167777</v>
      </c>
    </row>
    <row r="224" spans="2:9" ht="30" customHeight="1" x14ac:dyDescent="0.25">
      <c r="B224" s="129">
        <v>3211</v>
      </c>
      <c r="C224" s="130"/>
      <c r="D224" s="131"/>
      <c r="E224" s="39" t="s">
        <v>47</v>
      </c>
      <c r="F224" s="177">
        <v>3520</v>
      </c>
      <c r="G224" s="120">
        <v>3520</v>
      </c>
      <c r="H224" s="119">
        <v>5225.5200000000004</v>
      </c>
      <c r="I224" s="117">
        <f t="shared" si="10"/>
        <v>1.4845227272727275</v>
      </c>
    </row>
    <row r="225" spans="2:9" ht="30" customHeight="1" x14ac:dyDescent="0.25">
      <c r="B225" s="129">
        <v>3233</v>
      </c>
      <c r="C225" s="130"/>
      <c r="D225" s="131"/>
      <c r="E225" s="39" t="s">
        <v>122</v>
      </c>
      <c r="F225" s="177">
        <v>178</v>
      </c>
      <c r="G225" s="120">
        <v>178</v>
      </c>
      <c r="H225" s="119">
        <v>0</v>
      </c>
      <c r="I225" s="117">
        <f t="shared" si="10"/>
        <v>0</v>
      </c>
    </row>
    <row r="226" spans="2:9" ht="30" customHeight="1" x14ac:dyDescent="0.25">
      <c r="B226" s="129">
        <v>3235</v>
      </c>
      <c r="C226" s="130"/>
      <c r="D226" s="131"/>
      <c r="E226" s="39" t="s">
        <v>124</v>
      </c>
      <c r="F226" s="177">
        <v>10000</v>
      </c>
      <c r="G226" s="120">
        <v>10000</v>
      </c>
      <c r="H226" s="119">
        <v>4937.5</v>
      </c>
      <c r="I226" s="117">
        <f t="shared" si="10"/>
        <v>0.49375000000000002</v>
      </c>
    </row>
    <row r="227" spans="2:9" ht="30" customHeight="1" x14ac:dyDescent="0.25">
      <c r="B227" s="129">
        <v>3237</v>
      </c>
      <c r="C227" s="130"/>
      <c r="D227" s="131"/>
      <c r="E227" s="39" t="s">
        <v>126</v>
      </c>
      <c r="F227" s="177">
        <v>20000</v>
      </c>
      <c r="G227" s="120">
        <v>20000</v>
      </c>
      <c r="H227" s="119">
        <v>6000</v>
      </c>
      <c r="I227" s="117">
        <f t="shared" si="10"/>
        <v>0.3</v>
      </c>
    </row>
    <row r="228" spans="2:9" ht="30" customHeight="1" x14ac:dyDescent="0.25">
      <c r="B228" s="129">
        <v>3293</v>
      </c>
      <c r="C228" s="130"/>
      <c r="D228" s="131"/>
      <c r="E228" s="39" t="s">
        <v>129</v>
      </c>
      <c r="F228" s="177">
        <v>800</v>
      </c>
      <c r="G228" s="120">
        <v>800</v>
      </c>
      <c r="H228" s="119">
        <v>0</v>
      </c>
      <c r="I228" s="117">
        <f t="shared" si="10"/>
        <v>0</v>
      </c>
    </row>
    <row r="229" spans="2:9" ht="30" customHeight="1" x14ac:dyDescent="0.25">
      <c r="B229" s="124">
        <v>51000</v>
      </c>
      <c r="C229" s="124"/>
      <c r="D229" s="124"/>
      <c r="E229" s="125" t="s">
        <v>185</v>
      </c>
      <c r="F229" s="184">
        <f>F230+F232</f>
        <v>52526</v>
      </c>
      <c r="G229" s="115">
        <f>G230+G232</f>
        <v>52526</v>
      </c>
      <c r="H229" s="133">
        <f>H230+H232</f>
        <v>24514.28</v>
      </c>
      <c r="I229" s="186">
        <f t="shared" si="10"/>
        <v>0.46670753531584358</v>
      </c>
    </row>
    <row r="230" spans="2:9" ht="30" customHeight="1" x14ac:dyDescent="0.25">
      <c r="B230" s="126">
        <v>31</v>
      </c>
      <c r="C230" s="127"/>
      <c r="D230" s="128"/>
      <c r="E230" s="125" t="s">
        <v>5</v>
      </c>
      <c r="F230" s="184">
        <f>F231</f>
        <v>779</v>
      </c>
      <c r="G230" s="115">
        <f>G231</f>
        <v>779</v>
      </c>
      <c r="H230" s="133">
        <f>H231</f>
        <v>269.76</v>
      </c>
      <c r="I230" s="117">
        <f t="shared" si="10"/>
        <v>0.34629011553273426</v>
      </c>
    </row>
    <row r="231" spans="2:9" ht="30" customHeight="1" x14ac:dyDescent="0.25">
      <c r="B231" s="129">
        <v>3113</v>
      </c>
      <c r="C231" s="130"/>
      <c r="D231" s="131"/>
      <c r="E231" s="39" t="s">
        <v>140</v>
      </c>
      <c r="F231" s="177">
        <v>779</v>
      </c>
      <c r="G231" s="120">
        <v>779</v>
      </c>
      <c r="H231" s="119">
        <v>269.76</v>
      </c>
      <c r="I231" s="117">
        <f t="shared" si="10"/>
        <v>0.34629011553273426</v>
      </c>
    </row>
    <row r="232" spans="2:9" ht="30" customHeight="1" x14ac:dyDescent="0.25">
      <c r="B232" s="126">
        <v>32</v>
      </c>
      <c r="C232" s="127"/>
      <c r="D232" s="128"/>
      <c r="E232" s="125" t="s">
        <v>15</v>
      </c>
      <c r="F232" s="184">
        <f>SUM(F233:F237)</f>
        <v>51747</v>
      </c>
      <c r="G232" s="115">
        <f>SUM(G233:G237)</f>
        <v>51747</v>
      </c>
      <c r="H232" s="133">
        <f>SUM(H233:H237)</f>
        <v>24244.52</v>
      </c>
      <c r="I232" s="186">
        <f t="shared" si="10"/>
        <v>0.46852030069376005</v>
      </c>
    </row>
    <row r="233" spans="2:9" ht="30" customHeight="1" x14ac:dyDescent="0.25">
      <c r="B233" s="129">
        <v>3211</v>
      </c>
      <c r="C233" s="130"/>
      <c r="D233" s="131"/>
      <c r="E233" s="39" t="s">
        <v>47</v>
      </c>
      <c r="F233" s="177">
        <v>5280</v>
      </c>
      <c r="G233" s="120">
        <v>5280</v>
      </c>
      <c r="H233" s="119">
        <v>7838.27</v>
      </c>
      <c r="I233" s="117">
        <f t="shared" si="10"/>
        <v>1.4845208333333335</v>
      </c>
    </row>
    <row r="234" spans="2:9" ht="30" customHeight="1" x14ac:dyDescent="0.25">
      <c r="B234" s="129">
        <v>3233</v>
      </c>
      <c r="C234" s="130"/>
      <c r="D234" s="131"/>
      <c r="E234" s="39" t="s">
        <v>122</v>
      </c>
      <c r="F234" s="177">
        <v>267</v>
      </c>
      <c r="G234" s="120">
        <v>267</v>
      </c>
      <c r="H234" s="119">
        <v>0</v>
      </c>
      <c r="I234" s="117">
        <f t="shared" si="10"/>
        <v>0</v>
      </c>
    </row>
    <row r="235" spans="2:9" ht="30" customHeight="1" x14ac:dyDescent="0.25">
      <c r="B235" s="129">
        <v>3235</v>
      </c>
      <c r="C235" s="130"/>
      <c r="D235" s="131"/>
      <c r="E235" s="39" t="s">
        <v>124</v>
      </c>
      <c r="F235" s="177">
        <v>15000</v>
      </c>
      <c r="G235" s="120">
        <v>15000</v>
      </c>
      <c r="H235" s="119">
        <v>7406.25</v>
      </c>
      <c r="I235" s="117">
        <f t="shared" si="10"/>
        <v>0.49375000000000002</v>
      </c>
    </row>
    <row r="236" spans="2:9" ht="30" customHeight="1" x14ac:dyDescent="0.25">
      <c r="B236" s="129">
        <v>3237</v>
      </c>
      <c r="C236" s="130"/>
      <c r="D236" s="131"/>
      <c r="E236" s="39" t="s">
        <v>126</v>
      </c>
      <c r="F236" s="177">
        <v>30000</v>
      </c>
      <c r="G236" s="120">
        <v>30000</v>
      </c>
      <c r="H236" s="119">
        <v>9000</v>
      </c>
      <c r="I236" s="117">
        <f t="shared" si="10"/>
        <v>0.3</v>
      </c>
    </row>
    <row r="237" spans="2:9" ht="30" customHeight="1" x14ac:dyDescent="0.25">
      <c r="B237" s="129">
        <v>3293</v>
      </c>
      <c r="C237" s="130"/>
      <c r="D237" s="131"/>
      <c r="E237" s="39" t="s">
        <v>129</v>
      </c>
      <c r="F237" s="177">
        <v>1200</v>
      </c>
      <c r="G237" s="120">
        <v>1200</v>
      </c>
      <c r="H237" s="119">
        <v>0</v>
      </c>
      <c r="I237" s="117">
        <f t="shared" si="10"/>
        <v>0</v>
      </c>
    </row>
    <row r="238" spans="2:9" ht="30" customHeight="1" x14ac:dyDescent="0.25">
      <c r="B238" s="124" t="s">
        <v>178</v>
      </c>
      <c r="C238" s="124"/>
      <c r="D238" s="124"/>
      <c r="E238" s="125" t="s">
        <v>179</v>
      </c>
      <c r="F238" s="184">
        <f>F239</f>
        <v>88007</v>
      </c>
      <c r="G238" s="115">
        <f>G239</f>
        <v>88007</v>
      </c>
      <c r="H238" s="133">
        <f>H239</f>
        <v>27694.760000000002</v>
      </c>
      <c r="I238" s="186">
        <f t="shared" si="10"/>
        <v>0.31468814980626542</v>
      </c>
    </row>
    <row r="239" spans="2:9" ht="30" customHeight="1" x14ac:dyDescent="0.25">
      <c r="B239" s="124">
        <v>51000</v>
      </c>
      <c r="C239" s="124"/>
      <c r="D239" s="124"/>
      <c r="E239" s="125" t="s">
        <v>185</v>
      </c>
      <c r="F239" s="184">
        <f>F240+F242+F248</f>
        <v>88007</v>
      </c>
      <c r="G239" s="115">
        <f>G240+G242+G248</f>
        <v>88007</v>
      </c>
      <c r="H239" s="133">
        <f>H240+H242+H248</f>
        <v>27694.760000000002</v>
      </c>
      <c r="I239" s="186">
        <f t="shared" ref="I239:I249" si="11">H239/G239</f>
        <v>0.31468814980626542</v>
      </c>
    </row>
    <row r="240" spans="2:9" ht="30" customHeight="1" x14ac:dyDescent="0.25">
      <c r="B240" s="126">
        <v>31</v>
      </c>
      <c r="C240" s="127"/>
      <c r="D240" s="128"/>
      <c r="E240" s="125" t="s">
        <v>5</v>
      </c>
      <c r="F240" s="184">
        <f>F241</f>
        <v>11933</v>
      </c>
      <c r="G240" s="115">
        <f>G241</f>
        <v>11933</v>
      </c>
      <c r="H240" s="133">
        <f>H241</f>
        <v>2122.86</v>
      </c>
      <c r="I240" s="186">
        <f t="shared" si="11"/>
        <v>0.17789826531467359</v>
      </c>
    </row>
    <row r="241" spans="2:9" ht="30" customHeight="1" x14ac:dyDescent="0.25">
      <c r="B241" s="129">
        <v>3113</v>
      </c>
      <c r="C241" s="130"/>
      <c r="D241" s="131"/>
      <c r="E241" s="39" t="s">
        <v>140</v>
      </c>
      <c r="F241" s="177">
        <v>11933</v>
      </c>
      <c r="G241" s="120">
        <v>11933</v>
      </c>
      <c r="H241" s="119">
        <v>2122.86</v>
      </c>
      <c r="I241" s="117">
        <f t="shared" si="11"/>
        <v>0.17789826531467359</v>
      </c>
    </row>
    <row r="242" spans="2:9" ht="30" customHeight="1" x14ac:dyDescent="0.25">
      <c r="B242" s="126">
        <v>32</v>
      </c>
      <c r="C242" s="127"/>
      <c r="D242" s="128"/>
      <c r="E242" s="125" t="s">
        <v>15</v>
      </c>
      <c r="F242" s="184">
        <f>SUM(F243:F247)</f>
        <v>68774</v>
      </c>
      <c r="G242" s="115">
        <f>SUM(G243:G247)</f>
        <v>68774</v>
      </c>
      <c r="H242" s="133">
        <f>SUM(H243:H247)</f>
        <v>25571.9</v>
      </c>
      <c r="I242" s="186">
        <f t="shared" si="11"/>
        <v>0.37182510832582083</v>
      </c>
    </row>
    <row r="243" spans="2:9" ht="30" customHeight="1" x14ac:dyDescent="0.25">
      <c r="B243" s="129">
        <v>3211</v>
      </c>
      <c r="C243" s="130"/>
      <c r="D243" s="131"/>
      <c r="E243" s="39" t="s">
        <v>47</v>
      </c>
      <c r="F243" s="177">
        <v>17192</v>
      </c>
      <c r="G243" s="120">
        <v>17192</v>
      </c>
      <c r="H243" s="119">
        <v>0</v>
      </c>
      <c r="I243" s="117">
        <f t="shared" si="11"/>
        <v>0</v>
      </c>
    </row>
    <row r="244" spans="2:9" ht="30" customHeight="1" x14ac:dyDescent="0.25">
      <c r="B244" s="129">
        <v>3213</v>
      </c>
      <c r="C244" s="130"/>
      <c r="D244" s="131"/>
      <c r="E244" s="39" t="s">
        <v>168</v>
      </c>
      <c r="F244" s="177">
        <v>7550</v>
      </c>
      <c r="G244" s="120">
        <v>7550</v>
      </c>
      <c r="H244" s="119">
        <v>0</v>
      </c>
      <c r="I244" s="117">
        <f t="shared" si="11"/>
        <v>0</v>
      </c>
    </row>
    <row r="245" spans="2:9" ht="30" customHeight="1" x14ac:dyDescent="0.25">
      <c r="B245" s="129">
        <v>3237</v>
      </c>
      <c r="C245" s="130"/>
      <c r="D245" s="131"/>
      <c r="E245" s="39" t="s">
        <v>126</v>
      </c>
      <c r="F245" s="177">
        <v>38000</v>
      </c>
      <c r="G245" s="120">
        <v>38000</v>
      </c>
      <c r="H245" s="119">
        <v>25571.9</v>
      </c>
      <c r="I245" s="117">
        <f t="shared" si="11"/>
        <v>0.67294473684210532</v>
      </c>
    </row>
    <row r="246" spans="2:9" ht="30" customHeight="1" x14ac:dyDescent="0.25">
      <c r="B246" s="129">
        <v>3239</v>
      </c>
      <c r="C246" s="130"/>
      <c r="D246" s="131"/>
      <c r="E246" s="39" t="s">
        <v>127</v>
      </c>
      <c r="F246" s="177">
        <v>2532</v>
      </c>
      <c r="G246" s="120">
        <v>2532</v>
      </c>
      <c r="H246" s="119">
        <v>0</v>
      </c>
      <c r="I246" s="117">
        <f t="shared" si="11"/>
        <v>0</v>
      </c>
    </row>
    <row r="247" spans="2:9" ht="30" customHeight="1" x14ac:dyDescent="0.25">
      <c r="B247" s="129">
        <v>3293</v>
      </c>
      <c r="C247" s="130"/>
      <c r="D247" s="131"/>
      <c r="E247" s="39" t="s">
        <v>129</v>
      </c>
      <c r="F247" s="177">
        <v>3500</v>
      </c>
      <c r="G247" s="120">
        <v>3500</v>
      </c>
      <c r="H247" s="119">
        <v>0</v>
      </c>
      <c r="I247" s="117">
        <f t="shared" si="11"/>
        <v>0</v>
      </c>
    </row>
    <row r="248" spans="2:9" ht="30" customHeight="1" x14ac:dyDescent="0.25">
      <c r="B248" s="126">
        <v>42</v>
      </c>
      <c r="C248" s="127"/>
      <c r="D248" s="128"/>
      <c r="E248" s="125" t="s">
        <v>136</v>
      </c>
      <c r="F248" s="184">
        <f>F249</f>
        <v>7300</v>
      </c>
      <c r="G248" s="115">
        <f>G249</f>
        <v>7300</v>
      </c>
      <c r="H248" s="133">
        <f>H249</f>
        <v>0</v>
      </c>
      <c r="I248" s="186">
        <f t="shared" si="11"/>
        <v>0</v>
      </c>
    </row>
    <row r="249" spans="2:9" ht="30" customHeight="1" x14ac:dyDescent="0.25">
      <c r="B249" s="129">
        <v>4221</v>
      </c>
      <c r="C249" s="130"/>
      <c r="D249" s="131"/>
      <c r="E249" s="39" t="s">
        <v>137</v>
      </c>
      <c r="F249" s="177">
        <v>7300</v>
      </c>
      <c r="G249" s="120">
        <v>7300</v>
      </c>
      <c r="H249" s="119">
        <v>0</v>
      </c>
      <c r="I249" s="117">
        <f t="shared" si="11"/>
        <v>0</v>
      </c>
    </row>
    <row r="250" spans="2:9" ht="63.75" x14ac:dyDescent="0.25">
      <c r="B250" s="124" t="s">
        <v>181</v>
      </c>
      <c r="C250" s="124"/>
      <c r="D250" s="124"/>
      <c r="E250" s="125" t="s">
        <v>182</v>
      </c>
      <c r="F250" s="184">
        <f>F251</f>
        <v>26758</v>
      </c>
      <c r="G250" s="115">
        <f>G251</f>
        <v>26758</v>
      </c>
      <c r="H250" s="133">
        <f>H251</f>
        <v>24379.05</v>
      </c>
      <c r="I250" s="186">
        <f t="shared" si="10"/>
        <v>0.911093878466253</v>
      </c>
    </row>
    <row r="251" spans="2:9" ht="30" customHeight="1" x14ac:dyDescent="0.25">
      <c r="B251" s="124">
        <v>56311</v>
      </c>
      <c r="C251" s="124"/>
      <c r="D251" s="124"/>
      <c r="E251" s="125" t="s">
        <v>186</v>
      </c>
      <c r="F251" s="184">
        <f>F252+F256+F263</f>
        <v>26758</v>
      </c>
      <c r="G251" s="115">
        <f>G252+G256+G263</f>
        <v>26758</v>
      </c>
      <c r="H251" s="133">
        <f>H252+H256+H263</f>
        <v>24379.05</v>
      </c>
      <c r="I251" s="186">
        <f t="shared" si="10"/>
        <v>0.911093878466253</v>
      </c>
    </row>
    <row r="252" spans="2:9" ht="30" customHeight="1" x14ac:dyDescent="0.25">
      <c r="B252" s="126">
        <v>31</v>
      </c>
      <c r="C252" s="127"/>
      <c r="D252" s="128"/>
      <c r="E252" s="125" t="s">
        <v>5</v>
      </c>
      <c r="F252" s="184">
        <f>SUM(F253:F255)</f>
        <v>19600</v>
      </c>
      <c r="G252" s="115">
        <f>SUM(G253:G255)</f>
        <v>19600</v>
      </c>
      <c r="H252" s="133">
        <f>SUM(H253:H255)</f>
        <v>17404.509999999998</v>
      </c>
      <c r="I252" s="186">
        <f t="shared" si="10"/>
        <v>0.88798520408163262</v>
      </c>
    </row>
    <row r="253" spans="2:9" ht="30" customHeight="1" x14ac:dyDescent="0.25">
      <c r="B253" s="129">
        <v>3111</v>
      </c>
      <c r="C253" s="130"/>
      <c r="D253" s="131"/>
      <c r="E253" s="39" t="s">
        <v>45</v>
      </c>
      <c r="F253" s="177">
        <v>14696</v>
      </c>
      <c r="G253" s="120">
        <v>14696</v>
      </c>
      <c r="H253" s="134">
        <v>12867.24</v>
      </c>
      <c r="I253" s="117">
        <f t="shared" si="10"/>
        <v>0.87556069678824167</v>
      </c>
    </row>
    <row r="254" spans="2:9" ht="30" customHeight="1" x14ac:dyDescent="0.25">
      <c r="B254" s="129">
        <v>3113</v>
      </c>
      <c r="C254" s="130"/>
      <c r="D254" s="131"/>
      <c r="E254" s="39" t="s">
        <v>140</v>
      </c>
      <c r="F254" s="177">
        <v>2000</v>
      </c>
      <c r="G254" s="120">
        <v>2000</v>
      </c>
      <c r="H254" s="119">
        <v>2198.0700000000002</v>
      </c>
      <c r="I254" s="117">
        <f t="shared" si="10"/>
        <v>1.099035</v>
      </c>
    </row>
    <row r="255" spans="2:9" ht="30" customHeight="1" x14ac:dyDescent="0.25">
      <c r="B255" s="129">
        <v>3132</v>
      </c>
      <c r="C255" s="130"/>
      <c r="D255" s="131"/>
      <c r="E255" s="39" t="s">
        <v>113</v>
      </c>
      <c r="F255" s="177">
        <v>2904</v>
      </c>
      <c r="G255" s="120">
        <v>2904</v>
      </c>
      <c r="H255" s="119">
        <v>2339.1999999999998</v>
      </c>
      <c r="I255" s="117">
        <f t="shared" si="10"/>
        <v>0.80550964187327823</v>
      </c>
    </row>
    <row r="256" spans="2:9" ht="30" customHeight="1" x14ac:dyDescent="0.25">
      <c r="B256" s="126">
        <v>32</v>
      </c>
      <c r="C256" s="127"/>
      <c r="D256" s="128"/>
      <c r="E256" s="125" t="s">
        <v>15</v>
      </c>
      <c r="F256" s="184">
        <f>SUM(F257:F262)</f>
        <v>6558</v>
      </c>
      <c r="G256" s="115">
        <f>SUM(G257:G262)</f>
        <v>6558</v>
      </c>
      <c r="H256" s="133">
        <f>SUM(H257:H262)</f>
        <v>6381.3</v>
      </c>
      <c r="I256" s="186">
        <f t="shared" si="10"/>
        <v>0.9730558096980787</v>
      </c>
    </row>
    <row r="257" spans="2:9" ht="30" customHeight="1" x14ac:dyDescent="0.25">
      <c r="B257" s="129">
        <v>3211</v>
      </c>
      <c r="C257" s="130"/>
      <c r="D257" s="131"/>
      <c r="E257" s="39" t="s">
        <v>47</v>
      </c>
      <c r="F257" s="177">
        <v>3700</v>
      </c>
      <c r="G257" s="120">
        <v>3700</v>
      </c>
      <c r="H257" s="119">
        <v>4239.42</v>
      </c>
      <c r="I257" s="117">
        <f t="shared" si="10"/>
        <v>1.1457891891891892</v>
      </c>
    </row>
    <row r="258" spans="2:9" ht="30" customHeight="1" x14ac:dyDescent="0.25">
      <c r="B258" s="129">
        <v>3212</v>
      </c>
      <c r="C258" s="130"/>
      <c r="D258" s="131"/>
      <c r="E258" s="39" t="s">
        <v>114</v>
      </c>
      <c r="F258" s="177">
        <v>142</v>
      </c>
      <c r="G258" s="120">
        <v>142</v>
      </c>
      <c r="H258" s="119">
        <v>142</v>
      </c>
      <c r="I258" s="117">
        <f t="shared" si="10"/>
        <v>1</v>
      </c>
    </row>
    <row r="259" spans="2:9" ht="30" customHeight="1" x14ac:dyDescent="0.25">
      <c r="B259" s="129">
        <v>3233</v>
      </c>
      <c r="C259" s="130"/>
      <c r="D259" s="131"/>
      <c r="E259" s="39" t="s">
        <v>122</v>
      </c>
      <c r="F259" s="177">
        <v>200</v>
      </c>
      <c r="G259" s="120">
        <v>200</v>
      </c>
      <c r="H259" s="119">
        <v>0</v>
      </c>
      <c r="I259" s="117">
        <f t="shared" si="10"/>
        <v>0</v>
      </c>
    </row>
    <row r="260" spans="2:9" ht="30" customHeight="1" x14ac:dyDescent="0.25">
      <c r="B260" s="129">
        <v>3237</v>
      </c>
      <c r="C260" s="130"/>
      <c r="D260" s="131"/>
      <c r="E260" s="39" t="s">
        <v>126</v>
      </c>
      <c r="F260" s="177">
        <v>300</v>
      </c>
      <c r="G260" s="120">
        <v>300</v>
      </c>
      <c r="H260" s="119">
        <v>0</v>
      </c>
      <c r="I260" s="117">
        <f t="shared" si="10"/>
        <v>0</v>
      </c>
    </row>
    <row r="261" spans="2:9" ht="30" customHeight="1" x14ac:dyDescent="0.25">
      <c r="B261" s="129">
        <v>3239</v>
      </c>
      <c r="C261" s="130"/>
      <c r="D261" s="131"/>
      <c r="E261" s="39" t="s">
        <v>127</v>
      </c>
      <c r="F261" s="177">
        <v>216</v>
      </c>
      <c r="G261" s="120">
        <v>216</v>
      </c>
      <c r="H261" s="119">
        <v>0</v>
      </c>
      <c r="I261" s="117">
        <f t="shared" si="10"/>
        <v>0</v>
      </c>
    </row>
    <row r="262" spans="2:9" ht="30" customHeight="1" x14ac:dyDescent="0.25">
      <c r="B262" s="129">
        <v>3293</v>
      </c>
      <c r="C262" s="130"/>
      <c r="D262" s="131"/>
      <c r="E262" s="39" t="s">
        <v>129</v>
      </c>
      <c r="F262" s="177">
        <v>2000</v>
      </c>
      <c r="G262" s="120">
        <v>2000</v>
      </c>
      <c r="H262" s="119">
        <v>1999.88</v>
      </c>
      <c r="I262" s="117">
        <f t="shared" si="10"/>
        <v>0.99994000000000005</v>
      </c>
    </row>
    <row r="263" spans="2:9" ht="30" customHeight="1" x14ac:dyDescent="0.25">
      <c r="B263" s="126">
        <v>42</v>
      </c>
      <c r="C263" s="127"/>
      <c r="D263" s="128"/>
      <c r="E263" s="125" t="s">
        <v>136</v>
      </c>
      <c r="F263" s="184">
        <f>F264</f>
        <v>600</v>
      </c>
      <c r="G263" s="115">
        <f>G264</f>
        <v>600</v>
      </c>
      <c r="H263" s="133">
        <f>H264</f>
        <v>593.24</v>
      </c>
      <c r="I263" s="186">
        <f t="shared" si="10"/>
        <v>0.98873333333333335</v>
      </c>
    </row>
    <row r="264" spans="2:9" ht="30" customHeight="1" x14ac:dyDescent="0.25">
      <c r="B264" s="129">
        <v>4221</v>
      </c>
      <c r="C264" s="130"/>
      <c r="D264" s="131"/>
      <c r="E264" s="39" t="s">
        <v>137</v>
      </c>
      <c r="F264" s="177">
        <v>600</v>
      </c>
      <c r="G264" s="120">
        <v>600</v>
      </c>
      <c r="H264" s="119">
        <v>593.24</v>
      </c>
      <c r="I264" s="117">
        <f t="shared" si="10"/>
        <v>0.98873333333333335</v>
      </c>
    </row>
    <row r="265" spans="2:9" ht="51" x14ac:dyDescent="0.25">
      <c r="B265" s="124" t="s">
        <v>183</v>
      </c>
      <c r="C265" s="124"/>
      <c r="D265" s="124"/>
      <c r="E265" s="125" t="s">
        <v>184</v>
      </c>
      <c r="F265" s="184">
        <f>F266</f>
        <v>76480</v>
      </c>
      <c r="G265" s="115">
        <f>G266</f>
        <v>76480</v>
      </c>
      <c r="H265" s="133">
        <f>H266</f>
        <v>8855.5299999999988</v>
      </c>
      <c r="I265" s="186">
        <f t="shared" si="10"/>
        <v>0.11578883368200835</v>
      </c>
    </row>
    <row r="266" spans="2:9" ht="30" customHeight="1" x14ac:dyDescent="0.25">
      <c r="B266" s="124">
        <v>51000</v>
      </c>
      <c r="C266" s="124"/>
      <c r="D266" s="124"/>
      <c r="E266" s="125" t="s">
        <v>185</v>
      </c>
      <c r="F266" s="184">
        <f>F267+F271+F275</f>
        <v>76480</v>
      </c>
      <c r="G266" s="115">
        <f>G267+G271+G275</f>
        <v>76480</v>
      </c>
      <c r="H266" s="133">
        <f>H267+H271+H275</f>
        <v>8855.5299999999988</v>
      </c>
      <c r="I266" s="186">
        <f t="shared" si="10"/>
        <v>0.11578883368200835</v>
      </c>
    </row>
    <row r="267" spans="2:9" ht="30" customHeight="1" x14ac:dyDescent="0.25">
      <c r="B267" s="126">
        <v>31</v>
      </c>
      <c r="C267" s="127"/>
      <c r="D267" s="128"/>
      <c r="E267" s="125" t="s">
        <v>5</v>
      </c>
      <c r="F267" s="184">
        <f>SUM(F268:F270)</f>
        <v>54600</v>
      </c>
      <c r="G267" s="115">
        <f>SUM(G268:G270)</f>
        <v>54600</v>
      </c>
      <c r="H267" s="133">
        <f>SUM(H268:H270)</f>
        <v>5788.53</v>
      </c>
      <c r="I267" s="186">
        <f t="shared" si="10"/>
        <v>0.10601703296703296</v>
      </c>
    </row>
    <row r="268" spans="2:9" ht="30" customHeight="1" x14ac:dyDescent="0.25">
      <c r="B268" s="129">
        <v>3111</v>
      </c>
      <c r="C268" s="130"/>
      <c r="D268" s="131"/>
      <c r="E268" s="39" t="s">
        <v>45</v>
      </c>
      <c r="F268" s="177">
        <v>32200</v>
      </c>
      <c r="G268" s="120">
        <v>32200</v>
      </c>
      <c r="H268" s="119">
        <v>0</v>
      </c>
      <c r="I268" s="117">
        <f t="shared" si="10"/>
        <v>0</v>
      </c>
    </row>
    <row r="269" spans="2:9" ht="30" customHeight="1" x14ac:dyDescent="0.25">
      <c r="B269" s="129">
        <v>3113</v>
      </c>
      <c r="C269" s="130"/>
      <c r="D269" s="131"/>
      <c r="E269" s="39" t="s">
        <v>140</v>
      </c>
      <c r="F269" s="177">
        <v>14600</v>
      </c>
      <c r="G269" s="120">
        <v>14600</v>
      </c>
      <c r="H269" s="119">
        <v>5788.53</v>
      </c>
      <c r="I269" s="117">
        <f t="shared" si="10"/>
        <v>0.39647465753424654</v>
      </c>
    </row>
    <row r="270" spans="2:9" ht="30" customHeight="1" x14ac:dyDescent="0.25">
      <c r="B270" s="129">
        <v>3132</v>
      </c>
      <c r="C270" s="130"/>
      <c r="D270" s="131"/>
      <c r="E270" s="39" t="s">
        <v>113</v>
      </c>
      <c r="F270" s="177">
        <v>7800</v>
      </c>
      <c r="G270" s="120">
        <v>7800</v>
      </c>
      <c r="H270" s="119">
        <v>0</v>
      </c>
      <c r="I270" s="117">
        <f t="shared" si="10"/>
        <v>0</v>
      </c>
    </row>
    <row r="271" spans="2:9" ht="30" customHeight="1" x14ac:dyDescent="0.25">
      <c r="B271" s="126">
        <v>32</v>
      </c>
      <c r="C271" s="127"/>
      <c r="D271" s="128"/>
      <c r="E271" s="125" t="s">
        <v>15</v>
      </c>
      <c r="F271" s="184">
        <f>SUM(F272:F274)</f>
        <v>20480</v>
      </c>
      <c r="G271" s="115">
        <f>SUM(G272:G274)</f>
        <v>20480</v>
      </c>
      <c r="H271" s="133">
        <f>SUM(H272:H274)</f>
        <v>3067</v>
      </c>
      <c r="I271" s="186">
        <f t="shared" si="10"/>
        <v>0.14975585937499999</v>
      </c>
    </row>
    <row r="272" spans="2:9" ht="30" customHeight="1" x14ac:dyDescent="0.25">
      <c r="B272" s="129">
        <v>3211</v>
      </c>
      <c r="C272" s="130"/>
      <c r="D272" s="131"/>
      <c r="E272" s="39" t="s">
        <v>47</v>
      </c>
      <c r="F272" s="177">
        <v>18480</v>
      </c>
      <c r="G272" s="120">
        <v>18480</v>
      </c>
      <c r="H272" s="119">
        <v>3067</v>
      </c>
      <c r="I272" s="117">
        <f t="shared" ref="I272" si="12">H272/G272</f>
        <v>0.16596320346320345</v>
      </c>
    </row>
    <row r="273" spans="2:9" ht="30" customHeight="1" x14ac:dyDescent="0.25">
      <c r="B273" s="129">
        <v>3213</v>
      </c>
      <c r="C273" s="130"/>
      <c r="D273" s="131"/>
      <c r="E273" s="39" t="s">
        <v>168</v>
      </c>
      <c r="F273" s="177">
        <v>1000</v>
      </c>
      <c r="G273" s="120">
        <v>1000</v>
      </c>
      <c r="H273" s="119">
        <v>0</v>
      </c>
      <c r="I273" s="117">
        <f t="shared" si="10"/>
        <v>0</v>
      </c>
    </row>
    <row r="274" spans="2:9" ht="30" customHeight="1" x14ac:dyDescent="0.25">
      <c r="B274" s="129">
        <v>3239</v>
      </c>
      <c r="C274" s="130"/>
      <c r="D274" s="131"/>
      <c r="E274" s="39" t="s">
        <v>127</v>
      </c>
      <c r="F274" s="177">
        <v>1000</v>
      </c>
      <c r="G274" s="120">
        <v>1000</v>
      </c>
      <c r="H274" s="119">
        <v>0</v>
      </c>
      <c r="I274" s="117">
        <f t="shared" si="10"/>
        <v>0</v>
      </c>
    </row>
    <row r="275" spans="2:9" ht="30" customHeight="1" x14ac:dyDescent="0.25">
      <c r="B275" s="126">
        <v>37</v>
      </c>
      <c r="C275" s="127"/>
      <c r="D275" s="128"/>
      <c r="E275" s="125" t="s">
        <v>142</v>
      </c>
      <c r="F275" s="184">
        <f>F276</f>
        <v>1400</v>
      </c>
      <c r="G275" s="115">
        <f>G276</f>
        <v>1400</v>
      </c>
      <c r="H275" s="133">
        <f>H276</f>
        <v>0</v>
      </c>
      <c r="I275" s="186">
        <f t="shared" si="10"/>
        <v>0</v>
      </c>
    </row>
    <row r="276" spans="2:9" ht="30" customHeight="1" x14ac:dyDescent="0.25">
      <c r="B276" s="129">
        <v>3721</v>
      </c>
      <c r="C276" s="130"/>
      <c r="D276" s="131"/>
      <c r="E276" s="39" t="s">
        <v>143</v>
      </c>
      <c r="F276" s="177">
        <v>1400</v>
      </c>
      <c r="G276" s="120">
        <v>1400</v>
      </c>
      <c r="H276" s="119">
        <v>0</v>
      </c>
      <c r="I276" s="117">
        <f t="shared" si="10"/>
        <v>0</v>
      </c>
    </row>
  </sheetData>
  <mergeCells count="273">
    <mergeCell ref="B213:D213"/>
    <mergeCell ref="B214:D214"/>
    <mergeCell ref="B275:D275"/>
    <mergeCell ref="B276:D276"/>
    <mergeCell ref="B268:D268"/>
    <mergeCell ref="B272:D272"/>
    <mergeCell ref="B270:D270"/>
    <mergeCell ref="B271:D271"/>
    <mergeCell ref="B273:D273"/>
    <mergeCell ref="B274:D274"/>
    <mergeCell ref="B187:D187"/>
    <mergeCell ref="B188:D188"/>
    <mergeCell ref="B189:D189"/>
    <mergeCell ref="B201:D201"/>
    <mergeCell ref="B239:D239"/>
    <mergeCell ref="B185:D185"/>
    <mergeCell ref="B186:D186"/>
    <mergeCell ref="B180:D180"/>
    <mergeCell ref="B181:D181"/>
    <mergeCell ref="B182:D182"/>
    <mergeCell ref="B183:D183"/>
    <mergeCell ref="B184:D184"/>
    <mergeCell ref="B267:D267"/>
    <mergeCell ref="B269:D269"/>
    <mergeCell ref="B49:D49"/>
    <mergeCell ref="B56:D56"/>
    <mergeCell ref="B57:D57"/>
    <mergeCell ref="B58:D58"/>
    <mergeCell ref="B60:D60"/>
    <mergeCell ref="B61:D61"/>
    <mergeCell ref="B73:D73"/>
    <mergeCell ref="B85:D85"/>
    <mergeCell ref="B96:D96"/>
    <mergeCell ref="B117:D117"/>
    <mergeCell ref="B132:D132"/>
    <mergeCell ref="B133:D133"/>
    <mergeCell ref="B135:D135"/>
    <mergeCell ref="B262:D262"/>
    <mergeCell ref="B263:D263"/>
    <mergeCell ref="B264:D264"/>
    <mergeCell ref="B265:D265"/>
    <mergeCell ref="B266:D266"/>
    <mergeCell ref="B257:D257"/>
    <mergeCell ref="B258:D258"/>
    <mergeCell ref="B259:D259"/>
    <mergeCell ref="B260:D260"/>
    <mergeCell ref="B261:D261"/>
    <mergeCell ref="B252:D252"/>
    <mergeCell ref="B253:D253"/>
    <mergeCell ref="B254:D254"/>
    <mergeCell ref="B255:D255"/>
    <mergeCell ref="B256:D256"/>
    <mergeCell ref="B250:D250"/>
    <mergeCell ref="B251:D251"/>
    <mergeCell ref="B237:D237"/>
    <mergeCell ref="B238:D238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32:D232"/>
    <mergeCell ref="B233:D233"/>
    <mergeCell ref="B234:D234"/>
    <mergeCell ref="B235:D235"/>
    <mergeCell ref="B236:D236"/>
    <mergeCell ref="B227:D227"/>
    <mergeCell ref="B228:D228"/>
    <mergeCell ref="B229:D229"/>
    <mergeCell ref="B230:D230"/>
    <mergeCell ref="B231:D231"/>
    <mergeCell ref="B222:D222"/>
    <mergeCell ref="B223:D223"/>
    <mergeCell ref="B224:D224"/>
    <mergeCell ref="B225:D225"/>
    <mergeCell ref="B226:D226"/>
    <mergeCell ref="B219:D219"/>
    <mergeCell ref="B220:D220"/>
    <mergeCell ref="B221:D221"/>
    <mergeCell ref="B212:D212"/>
    <mergeCell ref="B215:D215"/>
    <mergeCell ref="B216:D216"/>
    <mergeCell ref="B217:D217"/>
    <mergeCell ref="B218:D218"/>
    <mergeCell ref="B207:D207"/>
    <mergeCell ref="B208:D208"/>
    <mergeCell ref="B209:D209"/>
    <mergeCell ref="B210:D210"/>
    <mergeCell ref="B211:D211"/>
    <mergeCell ref="B205:D205"/>
    <mergeCell ref="B206:D206"/>
    <mergeCell ref="B199:D199"/>
    <mergeCell ref="B200:D200"/>
    <mergeCell ref="B202:D202"/>
    <mergeCell ref="B203:D203"/>
    <mergeCell ref="B204:D204"/>
    <mergeCell ref="B194:D194"/>
    <mergeCell ref="B195:D195"/>
    <mergeCell ref="B196:D196"/>
    <mergeCell ref="B197:D197"/>
    <mergeCell ref="B198:D198"/>
    <mergeCell ref="B190:D190"/>
    <mergeCell ref="B191:D191"/>
    <mergeCell ref="B192:D192"/>
    <mergeCell ref="B193:D193"/>
    <mergeCell ref="B175:D175"/>
    <mergeCell ref="B176:D176"/>
    <mergeCell ref="B177:D177"/>
    <mergeCell ref="B178:D178"/>
    <mergeCell ref="B179:D179"/>
    <mergeCell ref="B169:D169"/>
    <mergeCell ref="B170:D170"/>
    <mergeCell ref="B171:D171"/>
    <mergeCell ref="B172:D172"/>
    <mergeCell ref="B174:D174"/>
    <mergeCell ref="B173:D173"/>
    <mergeCell ref="B164:D164"/>
    <mergeCell ref="B165:D165"/>
    <mergeCell ref="B166:D166"/>
    <mergeCell ref="B167:D167"/>
    <mergeCell ref="B168:D168"/>
    <mergeCell ref="B159:D159"/>
    <mergeCell ref="B160:D160"/>
    <mergeCell ref="B161:D161"/>
    <mergeCell ref="B162:D162"/>
    <mergeCell ref="B163:D163"/>
    <mergeCell ref="B151:D151"/>
    <mergeCell ref="B154:D154"/>
    <mergeCell ref="B156:D156"/>
    <mergeCell ref="B157:D157"/>
    <mergeCell ref="B158:D158"/>
    <mergeCell ref="B152:D152"/>
    <mergeCell ref="B153:D153"/>
    <mergeCell ref="B155:D155"/>
    <mergeCell ref="B146:D146"/>
    <mergeCell ref="B147:D147"/>
    <mergeCell ref="B148:D148"/>
    <mergeCell ref="B149:D149"/>
    <mergeCell ref="B150:D150"/>
    <mergeCell ref="B140:D140"/>
    <mergeCell ref="B141:D141"/>
    <mergeCell ref="B143:D143"/>
    <mergeCell ref="B144:D144"/>
    <mergeCell ref="B145:D145"/>
    <mergeCell ref="B142:D142"/>
    <mergeCell ref="B131:D131"/>
    <mergeCell ref="B136:D136"/>
    <mergeCell ref="B137:D137"/>
    <mergeCell ref="B138:D138"/>
    <mergeCell ref="B139:D139"/>
    <mergeCell ref="B134:D134"/>
    <mergeCell ref="B126:D126"/>
    <mergeCell ref="B127:D127"/>
    <mergeCell ref="B128:D128"/>
    <mergeCell ref="B129:D129"/>
    <mergeCell ref="B130:D130"/>
    <mergeCell ref="B121:D121"/>
    <mergeCell ref="B122:D122"/>
    <mergeCell ref="B123:D123"/>
    <mergeCell ref="B124:D124"/>
    <mergeCell ref="B125:D125"/>
    <mergeCell ref="B115:D115"/>
    <mergeCell ref="B116:D116"/>
    <mergeCell ref="B118:D118"/>
    <mergeCell ref="B119:D119"/>
    <mergeCell ref="B120:D120"/>
    <mergeCell ref="B110:D110"/>
    <mergeCell ref="B111:D111"/>
    <mergeCell ref="B112:D112"/>
    <mergeCell ref="B113:D113"/>
    <mergeCell ref="B114:D114"/>
    <mergeCell ref="B105:D105"/>
    <mergeCell ref="B106:D106"/>
    <mergeCell ref="B107:D107"/>
    <mergeCell ref="B108:D108"/>
    <mergeCell ref="B109:D109"/>
    <mergeCell ref="B102:D102"/>
    <mergeCell ref="B103:D103"/>
    <mergeCell ref="B104:D104"/>
    <mergeCell ref="B99:D99"/>
    <mergeCell ref="B100:D100"/>
    <mergeCell ref="B101:D101"/>
    <mergeCell ref="B97:D97"/>
    <mergeCell ref="B98:D98"/>
    <mergeCell ref="B92:D92"/>
    <mergeCell ref="B93:D93"/>
    <mergeCell ref="B94:D94"/>
    <mergeCell ref="B95:D95"/>
    <mergeCell ref="B88:D88"/>
    <mergeCell ref="B89:D89"/>
    <mergeCell ref="B90:D90"/>
    <mergeCell ref="B91:D91"/>
    <mergeCell ref="B82:D82"/>
    <mergeCell ref="B83:D83"/>
    <mergeCell ref="B84:D84"/>
    <mergeCell ref="B86:D86"/>
    <mergeCell ref="B87:D87"/>
    <mergeCell ref="B77:D77"/>
    <mergeCell ref="B78:D78"/>
    <mergeCell ref="B79:D79"/>
    <mergeCell ref="B80:D80"/>
    <mergeCell ref="B81:D81"/>
    <mergeCell ref="B71:D71"/>
    <mergeCell ref="B72:D72"/>
    <mergeCell ref="B74:D74"/>
    <mergeCell ref="B75:D75"/>
    <mergeCell ref="B76:D76"/>
    <mergeCell ref="B66:D66"/>
    <mergeCell ref="B67:D67"/>
    <mergeCell ref="B68:D68"/>
    <mergeCell ref="B69:D69"/>
    <mergeCell ref="B70:D70"/>
    <mergeCell ref="B59:D59"/>
    <mergeCell ref="B62:D62"/>
    <mergeCell ref="B63:D63"/>
    <mergeCell ref="B64:D64"/>
    <mergeCell ref="B65:D65"/>
    <mergeCell ref="B51:D51"/>
    <mergeCell ref="B52:D52"/>
    <mergeCell ref="B53:D53"/>
    <mergeCell ref="B54:D54"/>
    <mergeCell ref="B55:D55"/>
    <mergeCell ref="B45:D45"/>
    <mergeCell ref="B46:D46"/>
    <mergeCell ref="B47:D47"/>
    <mergeCell ref="B48:D48"/>
    <mergeCell ref="B50:D50"/>
    <mergeCell ref="B40:D40"/>
    <mergeCell ref="B41:D41"/>
    <mergeCell ref="B42:D42"/>
    <mergeCell ref="B43:D43"/>
    <mergeCell ref="B44:D44"/>
    <mergeCell ref="B35:D35"/>
    <mergeCell ref="B36:D36"/>
    <mergeCell ref="B37:D37"/>
    <mergeCell ref="B38:D38"/>
    <mergeCell ref="B39:D39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15:D15"/>
    <mergeCell ref="B13:D13"/>
    <mergeCell ref="B19:D19"/>
    <mergeCell ref="B16:D16"/>
    <mergeCell ref="B17:D17"/>
    <mergeCell ref="B18:D18"/>
    <mergeCell ref="B14:D14"/>
    <mergeCell ref="B4:I4"/>
    <mergeCell ref="B6:E6"/>
    <mergeCell ref="B7:E7"/>
    <mergeCell ref="B2:I2"/>
    <mergeCell ref="B8:D8"/>
    <mergeCell ref="B11:D11"/>
    <mergeCell ref="B12:D12"/>
    <mergeCell ref="B10:D10"/>
    <mergeCell ref="B9:D9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rashoda'!Print_Area</vt:lpstr>
      <vt:lpstr>SAŽETAK!Print_Area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Andrej Čar</cp:lastModifiedBy>
  <cp:lastPrinted>2026-07-22T11:33:38Z</cp:lastPrinted>
  <dcterms:created xsi:type="dcterms:W3CDTF">2022-08-12T12:51:27Z</dcterms:created>
  <dcterms:modified xsi:type="dcterms:W3CDTF">2026-07-23T07:34:53Z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